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08" windowWidth="12120" windowHeight="9120" firstSheet="1" activeTab="16"/>
  </bookViews>
  <sheets>
    <sheet name="Sorted by Goal" sheetId="1" state="hidden" r:id="rId1"/>
    <sheet name="Summary" sheetId="2" r:id="rId2"/>
    <sheet name="Access_Production of Degrees" sheetId="3" r:id="rId3"/>
    <sheet name="Meeting Workforce Needs" sheetId="4" r:id="rId4"/>
    <sheet name="Core Enterprises" sheetId="5" state="hidden" r:id="rId5"/>
    <sheet name="Education" sheetId="6" state="hidden" r:id="rId6"/>
    <sheet name="Health Care &amp; Life Sciences" sheetId="7" state="hidden" r:id="rId7"/>
    <sheet name="STEM and Other" sheetId="8" state="hidden" r:id="rId8"/>
    <sheet name="World-Class Faculty &amp; Grad Stu" sheetId="9" state="hidden" r:id="rId9"/>
    <sheet name="Energy Efficiency &amp; Alternative" sheetId="10" state="hidden" r:id="rId10"/>
    <sheet name="Health Care Research" sheetId="11" state="hidden" r:id="rId11"/>
    <sheet name="Env, Climate, Ag Research" sheetId="12" state="hidden" r:id="rId12"/>
    <sheet name="Domestic Security" sheetId="13" state="hidden" r:id="rId13"/>
    <sheet name="World Class Initiatives" sheetId="14" state="hidden" r:id="rId14"/>
    <sheet name="Health Care Initiatives" sheetId="15" state="hidden" r:id="rId15"/>
    <sheet name="Focused Community Needs" sheetId="16" state="hidden" r:id="rId16"/>
    <sheet name="Building World Class Programs" sheetId="17" r:id="rId17"/>
    <sheet name="Meeting Community Needs" sheetId="18" r:id="rId18"/>
  </sheets>
  <definedNames>
    <definedName name="_xlnm.Print_Area" localSheetId="2">'Access_Production of Degrees'!$A$1:$G$27</definedName>
    <definedName name="_xlnm.Print_Area" localSheetId="16">'Building World Class Programs'!$A$1:$G$37</definedName>
    <definedName name="_xlnm.Print_Area" localSheetId="6">'Health Care &amp; Life Sciences'!$A$1:$F$15</definedName>
    <definedName name="_xlnm.Print_Area" localSheetId="17">'Meeting Community Needs'!$A$1:$G$14</definedName>
    <definedName name="_xlnm.Print_Area" localSheetId="3">'Meeting Workforce Needs'!$A$1:$G$18</definedName>
    <definedName name="_xlnm.Print_Area" localSheetId="0">'Sorted by Goal'!$A$1:$G$150</definedName>
    <definedName name="_xlnm.Print_Area" localSheetId="1">'Summary'!$A$1:$E$32</definedName>
    <definedName name="_xlnm.Print_Titles" localSheetId="2">'Access_Production of Degrees'!$1:$8</definedName>
    <definedName name="_xlnm.Print_Titles" localSheetId="16">'Building World Class Programs'!$1:$8</definedName>
    <definedName name="_xlnm.Print_Titles" localSheetId="4">'Core Enterprises'!$1:$7</definedName>
    <definedName name="_xlnm.Print_Titles" localSheetId="12">'Domestic Security'!$1:$7</definedName>
    <definedName name="_xlnm.Print_Titles" localSheetId="5">'Education'!$1:$7</definedName>
    <definedName name="_xlnm.Print_Titles" localSheetId="9">'Energy Efficiency &amp; Alternative'!$1:$7</definedName>
    <definedName name="_xlnm.Print_Titles" localSheetId="11">'Env, Climate, Ag Research'!$1:$7</definedName>
    <definedName name="_xlnm.Print_Titles" localSheetId="15">'Focused Community Needs'!$1:$7</definedName>
    <definedName name="_xlnm.Print_Titles" localSheetId="6">'Health Care &amp; Life Sciences'!$1:$7</definedName>
    <definedName name="_xlnm.Print_Titles" localSheetId="14">'Health Care Initiatives'!$1:$7</definedName>
    <definedName name="_xlnm.Print_Titles" localSheetId="10">'Health Care Research'!$1:$7</definedName>
    <definedName name="_xlnm.Print_Titles" localSheetId="17">'Meeting Community Needs'!$1:$8</definedName>
    <definedName name="_xlnm.Print_Titles" localSheetId="3">'Meeting Workforce Needs'!$1:$8</definedName>
    <definedName name="_xlnm.Print_Titles" localSheetId="0">'Sorted by Goal'!$1:$1</definedName>
    <definedName name="_xlnm.Print_Titles" localSheetId="7">'STEM and Other'!$1:$7</definedName>
    <definedName name="_xlnm.Print_Titles" localSheetId="1">'Summary'!$1:$8</definedName>
    <definedName name="_xlnm.Print_Titles" localSheetId="13">'World Class Initiatives'!$1:$7</definedName>
    <definedName name="_xlnm.Print_Titles" localSheetId="8">'World-Class Faculty &amp; Grad Stu'!$1:$7</definedName>
  </definedNames>
  <calcPr fullCalcOnLoad="1"/>
</workbook>
</file>

<file path=xl/sharedStrings.xml><?xml version="1.0" encoding="utf-8"?>
<sst xmlns="http://schemas.openxmlformats.org/spreadsheetml/2006/main" count="976" uniqueCount="664">
  <si>
    <t>Support of the Stan Mayfield Biorefinery</t>
  </si>
  <si>
    <t>Support two nursing faculty positions to provide clinical education to undergraduate and graduate nursing students at the Archer Clinic.  The Archer Clinic is an expanding program which provides faculty-directed clinical experiences required for the education of nursing students.</t>
  </si>
  <si>
    <t xml:space="preserve">The mission of the FITD will be to assist university-based researchers with the translation of their discoveries to the clinical setting, the development of tech transfer, and the facilitation of Florida university-based researchers interfacing with biotechnology and pharmaceutical industry.  Funding is requested to support faculty/staff recruitment efforts as well as support operational expenses. </t>
  </si>
  <si>
    <t xml:space="preserve">Create a campus-wide program relating to environmental contaminates and toxicology.  Specific emphasis initially will be placed on the long-term effects of the Deepwater Horizon/BP oil spill, as well as the health risks of nanomaterials, personal care products and pharmaceuticals, and agricultural and industrial chemical residues.  </t>
  </si>
  <si>
    <t>Establish the Center for Pediatric Pharmacoepidemology</t>
  </si>
  <si>
    <t xml:space="preserve">This center will build on existing expertise in the College of Pharmacy and would work closely with the newly established Department of Epidemiology at the College of Medicine and Public Health and Health Professions.  Funding is requested to expand existing expertise, infrastructure and data access at UF to build the largest pediatric drug safety and research unit nationwide. </t>
  </si>
  <si>
    <t>Expand extramurally funded research.  Publication of at least 10 papers on key issues in pediatric pharmacoepidemiology.</t>
  </si>
  <si>
    <t>Center for Public Issues Education in Agriculture and Natural Resources</t>
  </si>
  <si>
    <t>Establish center to enhance capacity of the Center for Landscape Conservation and Ecology to increase public understanding of agriculture and natural resources.</t>
  </si>
  <si>
    <t>Establishment of the UF Health Science Simulation Center</t>
  </si>
  <si>
    <t>Support of the National High Magnetic Field Lab (NHMFL)</t>
  </si>
  <si>
    <t xml:space="preserve">The NHMFL provides unprecedented opportunities for the training of undergraduate and graduate students as well as postdoctoral fellows in interdisciplinary science and technology.  Funding is requested to leverage enhanced funding from the National Science Foundation in the upcoming re-competition.  </t>
  </si>
  <si>
    <t xml:space="preserve">This laboratory has brought in $210M in the past 5 years and is expected to return $290M in the next 5 years.  In addition, it is expected to return at least $33M on the additional investments in the short run growing to over $80M per year by FY 2020.  </t>
  </si>
  <si>
    <t>This is a new initiative that will upgrade the technology infrastructure and the Learning Management System.  Furthermore, it will provide faculty development and training to deliver online instruction.</t>
  </si>
  <si>
    <t xml:space="preserve">Funds are requested to hire a permanent Vice President of Research to tweak the strategic research plan at the university, implement initiatives and enhance research skills for junior faculty.  Funds will also be used to implement a College of Dental Medicine. </t>
  </si>
  <si>
    <t>Anticipated that this effort will have a salient effect on directional targets dashboard metric #6 by enabling students pursuing education degrees to strengthen their math/science knowledge.</t>
  </si>
  <si>
    <t xml:space="preserve">The USF-HSC School of Physical Therapy &amp; Rehabilitation Sciences proposes to partner with the University of West Florida (UWF) to provide qualified UWF graduates with guaranteed pathway/admissions into the program on the USF Tampus Campus.  Funding is requested to enhance the academic strengths of the physical therapy program. </t>
  </si>
  <si>
    <t>Funds are requested to provide stipends and other support for doctoral students in STEM fields.</t>
  </si>
  <si>
    <t>Florida Foods for Optimal Health Resesarch Initiative with FIU - IFAS</t>
  </si>
  <si>
    <t>Invasive Species Research and Education Program - IFAS</t>
  </si>
  <si>
    <t>Center for Training in the Prevention and Treatment of Childhood Obesity - UF-HSC</t>
  </si>
  <si>
    <t>Interdisciplinary Research Career Development in Aging - UF-HSC</t>
  </si>
  <si>
    <t>Veterinary Medical Center and Equine Sports Medicine Program - UF-HSC</t>
  </si>
  <si>
    <t>Expanding Dental Education Opportunities on the UF-Jacksonville Campus - UF-HSC</t>
  </si>
  <si>
    <t>Cell and Tissue Engineering Initiative involving Multi-disciplinary Collaborations - UF-HSC</t>
  </si>
  <si>
    <t>STOP Stroke Research Initiative at the McKnight Brain Institute - UF-HSC</t>
  </si>
  <si>
    <t>Pathways to Excellence Program - Target and Hire Additional Faculty Members Who are National and International Leaders in Their  Respective Fields - FSU</t>
  </si>
  <si>
    <t>Competitive Graduate Student Support Plan Focusing on Attracting  the Most Talented Graduate Students - FSU</t>
  </si>
  <si>
    <t>Business Process Improvement by Better Data Management  - FSU</t>
  </si>
  <si>
    <t>Expanded Optics Research Initiative within the National High Magnetic Field Lab (NHMFL)  to Study fundamental Interactions in Physics and Chemistry - FSU</t>
  </si>
  <si>
    <t xml:space="preserve">Joint collaboration b/w the College of Medicine and The College of Public Health and Health professions to create a State of Florida Center for the Prevention and Treatment of Childhood Obesity. Goals are to provide: statewide education workshops to increase awareness and mobilize community efforts in obesity prevention; a state-wide community based prevention program for children at high risk to become obese; multidisciplinary evaluation and family-based treatment programs for obese children; and training of health care practitioners and academic leaders in the field of obesity. </t>
  </si>
  <si>
    <t xml:space="preserve">Effective prevention and treatment of childhood obesity to reduce obesity associated comorbidities and improve the quality of life of children and families across the State of Florida. </t>
  </si>
  <si>
    <t>Center for Training in the Prevention and Treatment of Childhood Obesity</t>
  </si>
  <si>
    <t>UF - HSC</t>
  </si>
  <si>
    <t>Additional BSN Nurses and MSN Nurse Anesthetist</t>
  </si>
  <si>
    <t>Increase the  Production of Nurses to Meet Florida's Health Care Needs</t>
  </si>
  <si>
    <t>The Louis and Anne Greene Memory &amp; Wellness Center is a unique nursing-based model of comprehensive care for seniors with chronic and progressive memory loss and their families.  Funds will provide additional staff, services and outreach at the Center.  The Center is tied to the USF College of Nursing as a clinical site, with a link to the College's Gerontology Certificate Program.</t>
  </si>
  <si>
    <t xml:space="preserve">Team with other Optics Scholars/Scientists, build scientific record of achievement and establish world-class reputation for the NHMFL and FSU in "fast-optics," establish broad research credibility needed for a proposed Free Electron Laser construction project. </t>
  </si>
  <si>
    <t>Expanded Optics Research Initiative within the National High Magnetic Field Lab (NHMFL) to Study Fundamental Interactions in Physics and Chemistry</t>
  </si>
  <si>
    <t>Florida Initiative for Energy Security</t>
  </si>
  <si>
    <t xml:space="preserve">Proposes to create a Florida Initiative for Energy Security, which will bring together SUS energy experts, private sector energy experts, and other areas of state government to address critical technology and policy needs for enhanced energy production, delivery, and end use.  </t>
  </si>
  <si>
    <t xml:space="preserve">The initiative will bring under one umbrella significant intellectual resources from across the SUS in the areas of energy security and independence. The funding will be used to seek federal and other competitive matching funds, bringing additional dollars to our state for energy research. </t>
  </si>
  <si>
    <t>USF and UF</t>
  </si>
  <si>
    <t>This funding will allow UCF to install power management software on personal computers, install a thermal energy storage system, retrofit lighting systems with new high efficiency lamps, fixtures and occupancy sensors, and establish a four-year cycle of "commissioning" (fine tuning) campus buildings to optimize performance of heating, ventilation, air-conditioning (HVAC), electrical and plumbing systems.</t>
  </si>
  <si>
    <t>An annual energy savings of $2.2M.</t>
  </si>
  <si>
    <t xml:space="preserve">Program in Health Sciences and Science and Mathematics Teaching (Part II) </t>
  </si>
  <si>
    <t>Funding is requested to enhance USF-St. Pete's efforts to initiate a new undergraduate interdisciplinary degree in Health Science.  In addition, this funding will offer students planning to pursue science and math teaching careers opportunities to take ad</t>
  </si>
  <si>
    <t>Hire Faculty for Interdisciplinary Engineering Degree Program and Establish Center for Applied Research in Alternative Energy/Biofuels Technologies (Part II)</t>
  </si>
  <si>
    <t>Hire Faculty for Interdisciplinary Engineering Degree Program and Establish Center for Applied Research in Alternative Energy/Biofuels Technologies (Part I)</t>
  </si>
  <si>
    <t>Funds are requested to meet enrollment demand by hiring additional faculty and support personnel to ensure that students have access to courses needed for timely graduation.</t>
  </si>
  <si>
    <t>Funds are requested to support efforts in promoting student progress-to-degree through supplemental instruction and development of the Integrated Center for Teaching and Learning.</t>
  </si>
  <si>
    <t>Forge partnerships with biotechnology giants such as Scripps Florida, Max Planck Florida and the Torrey Pines Institute for Molecular Studies.  Funds are requested to recruit up to five new research teams, providing for new positions and start-up funding.</t>
  </si>
  <si>
    <t>The university will use these funds to hire 28 additional full-time faculty in high demand programs that are vital to the economic development of the region.</t>
  </si>
  <si>
    <t>The funds requested will be used to implement the new "Direct Connect" program to provide a seamless system in which a student admitted to a regional college is immediately provided with information on academic programs and admission to UWF.</t>
  </si>
  <si>
    <t>Photovoltaic (PV) Program Initiative</t>
  </si>
  <si>
    <t xml:space="preserve">Generate new federal funding for research and partner with industry and other research centers in the State. </t>
  </si>
  <si>
    <t>Produce more than 1,000 STEM-educated graduates per year who are uniquely qualified to be immediately employable in industry sectors important to Florida.</t>
  </si>
  <si>
    <t>UCF College of Medicine - Clinical Enterprise at Lake Nona, Pegasus Health</t>
  </si>
  <si>
    <t>This request will support up to 7 clinical faculty educators and related planning, start-up, ongoing operations, and medical technology expenses to foster clinical learning.</t>
  </si>
  <si>
    <t>Improve coordination and quality of medical care by partnering with area physicians and healthcare systems in advancements of clinical education and health information technology.</t>
  </si>
  <si>
    <t>Studio Physics Facility Development</t>
  </si>
  <si>
    <t>This request will support two faculty and two staff aimed to improve pedagogy in a STEM discipline that underpins curricula for many other related disciplines.</t>
  </si>
  <si>
    <t>Implement new inquiry-based mode for introductory physics courses.</t>
  </si>
  <si>
    <t>Center for Medical Simulation</t>
  </si>
  <si>
    <t>This request will support 11 new faculty in engineering, computer and life sciences to establish a new program in medical simulation.</t>
  </si>
  <si>
    <t>Generate new federal funding for research, support 30 graduate students, partner with industry and other research centers in the State.</t>
  </si>
  <si>
    <t>Ecosystem Services Research Center</t>
  </si>
  <si>
    <t>Support of 16 new faculty in conservation biology to establish a new Ecosystem Service Research Center.</t>
  </si>
  <si>
    <t>Anticipated to generate an additional 30 master's/doctoral degrees each year with 30 new graduate students each year.</t>
  </si>
  <si>
    <t>Biomedical Imaging Initiative</t>
  </si>
  <si>
    <t>Support of 16 new faculty in engineering, physical sciences, and biological sciences to establish a new program in biomedical imaging.</t>
  </si>
  <si>
    <t>Generate new federal funding for research, support 90 graduate students, partner with industry and other research centers in the State.</t>
  </si>
  <si>
    <t>Anticipated to increase FTIC six-year graduation rate from XX to 46.6%.</t>
  </si>
  <si>
    <t>Funding for the third year implementation stage of the approved College of Medicine program at FIU.  Funds are requested to allow for the continued support of the development of the medical school and in particular the potential integration of the health professions into an Academic Health Center.</t>
  </si>
  <si>
    <t>Funds are requested to increase degree production, including, but not limited to, degrees in STEM disciplines.</t>
  </si>
  <si>
    <t>2011-12 Legislative Budget Request</t>
  </si>
  <si>
    <t>State University System</t>
  </si>
  <si>
    <t>New Florida Initiative</t>
  </si>
  <si>
    <t>Build USF-Sarasota/Manatee Science Degrees (Part II)</t>
  </si>
  <si>
    <t>Building Academic and Administrative Support Infrastructure</t>
  </si>
  <si>
    <t>The final amount of phased-in funding will allow the College to complete development of a modest academic and administrative infrastructure by filling remaining gaps in basic support services, which specific emphasis on enhancing student retention.</t>
  </si>
  <si>
    <t>Supports entire enrollment of 800 headcount students and 680 FTE, yielding 30 additional degrees over the next five years.</t>
  </si>
  <si>
    <t>Meeting Statewide and Professional Workforce Needs</t>
  </si>
  <si>
    <t>ACCESS TO AND PRODUCTION OF DEGREES - $53,331,151</t>
  </si>
  <si>
    <t>MEETING COMMUNITY NEEDS AND FULFILLING UNIQUE INSTITUTIONAL RESPONSIBLITIES - $9,253,773</t>
  </si>
  <si>
    <t>Access to and Production of Degrees</t>
  </si>
  <si>
    <t>Building World-Class Academic Programs and Research Capacity</t>
  </si>
  <si>
    <t>Meeting Community Needs and Fulfilling Unique Institutional Responsibilities</t>
  </si>
  <si>
    <t>Board of Governors Strategic Plan</t>
  </si>
  <si>
    <t>Attachment 13a</t>
  </si>
  <si>
    <t>1. Provision of unbiased, scientifically-based, best-practices advice to state and local governments and the private sector for appropriate land use                                     
2. Self-sustaining through contracts and grants within three to five years
3. Opportunities for NCF students to be drawn into the Institute’s research efforts, as a natural extension of the College’s already flexible and research-driven educational program</t>
  </si>
  <si>
    <t>BUILDING WORLD-CLASS ACADEMIC PROGRAMS AND RESEARCH CAPACITY (Continued)</t>
  </si>
  <si>
    <t>2007-2008 Issue Cost- 8% Option</t>
  </si>
  <si>
    <t>Funding in Support of Branch Campus Individual Strategic Missions and Programs - FAU</t>
  </si>
  <si>
    <t>The number of deaf and hard of hearing students at FSU requesting interpretive and assistive technology services has recently doubled.  The nature of such services is increasingly complex and therefore more costly.  Since the passage of the Americans with Disabilities Act, there has been a significant increase in the amount of resources required to provide services to students with disabilities.  In addition, FSU data indicates that one out of every six students seeking assistance at the Health Center have emotional and/or behavioral issues concerning anger, depression, anxiety, panic attacks, etc.  National data indicates that behavioral issues are the single greatest deterrent to students reaching their academic goals.  Therefore, FSU is requesting an expansion of service to meet the need of those students.  This will include expanded captioning for deaf and hard of hearing students and the development of a triage unit in the Behavioral Health Unit to assist students with mental health issues.</t>
  </si>
  <si>
    <t>Student Counseling and Disability Services Access Expansion</t>
  </si>
  <si>
    <t>Historically, FAU's base budget has not recognized the additional costs of operating multiple campuses;  this request would enable the institution to concentrate resources in sufficient amounts to address strategic needs and to maintain baseline support for centralized university functions.  By providing additional funding to be utilized to implement the first year of a five-year development plan for FAU's partner campuses, the university will meet community needs, provide cost-effective educational opportunities, and address unique campus and community opportunities for educational growth and development.</t>
  </si>
  <si>
    <t>No outcomes were listed.  The institution indicates that the university's strategic plan addresses the need for clearly defined missions for each campus and the commitment of resources in line with that plan so that students will have access to complete degree programs and course offerings geared to the attainment of degrees.</t>
  </si>
  <si>
    <t>Funding in Support of Branch Campus Individual Strategic Missions and Programs</t>
  </si>
  <si>
    <t xml:space="preserve">The requested funds will recruit and support in a variety of ways undergraduate students who seek to enter four-year post-baccalaureate health career programs, specifically the following fields: allopathic and osteopathic medicine, dentistry, optometry, podiatry, veterinary, and pharmacy.  In better serving the increasing number of students who seek to enter these health professions, this proposed project will recruit and retain students in targeted degree programs—biology, chemistry, and molecular biology and microbiology—while also supporting their successful matriculation into four-year graduate health degree programs.      </t>
  </si>
  <si>
    <t>400 students year one with 100 applying to a graduate health program, increasing to 1000/400 respectively by year five - 40% increase in undergradute degrees: biology,chemistry, and molecular and microbiology</t>
  </si>
  <si>
    <t>Achievement of international prominence in energy studies and research; ability to offer more energy related educational opportunities to students through a new engineering department, new Chemical Engineering programs, and increased PhD student enrollment at UCF Cocoa.</t>
  </si>
  <si>
    <t>Renewable Energy and Energy Efficiency - Increase Faculty for Development of New Energy and Fuel Technologies</t>
  </si>
  <si>
    <t>Cross campus interdisciplinary program to train and mentor highly qualified graduate students, and post-doctoral level health professionals to conduct research on aging. The program will contribute to the creation of a PhD in Epidemiology with a concentration on aging and a new Master's degree in Aging and Geriatric Research.</t>
  </si>
  <si>
    <t xml:space="preserve">Build infrastructure for receipt of federally funded grants; Provide workforce and leadership in related research on Aging; provide a base of students qualified to enter for careers that will serve older Floridians. </t>
  </si>
  <si>
    <t>Interdisciplinary Research Career Development in Aging</t>
  </si>
  <si>
    <t xml:space="preserve">Expand Institute on Sport Medicine and Athletic Related Trauma (SMART) to include a comprehensive program that addresses obesity and its related diseases. Goal is to conduct research on environmental and personal factors that contribute to childhood obesity. Designed to decrease obesity in Florida's youth. </t>
  </si>
  <si>
    <t xml:space="preserve">Outcomes related to medical/surgical treatment of obesity including prevention and intervention strategies; repository of knowledge on obesity research, education campaigns on effective prevention; clinical research on obesity </t>
  </si>
  <si>
    <t>Sport Medicine and Athletic Related Trauma Institute (SMART II) - Preventing Childhood Obesity and Related Disorders</t>
  </si>
  <si>
    <t>USF-Tampa USF-HSC</t>
  </si>
  <si>
    <t xml:space="preserve">This request is aimed at building on the preliminary findings of FAMU's Project C.H.O.I.C.E. (Center for Healthy Options and Innovative Community Involvement) through the establishment of a permanent Center for Research on Health and Health Care Disparities.  The center would be designed to meet the health needs of the underserved citizens of Florida while engaged in concurrent research aimed at identifying the ultimate causes of health disparities in our state and the nation. </t>
  </si>
  <si>
    <t xml:space="preserve">A Center for Research in Community Health will be established on the campus of Florida A&amp;M University. Research will be conducted on the reduction of disease prevalence in ethnic, racial and low-income populations. The number of researchers studying minority health will expand. The research capacity and infrastructure between FAMU and neighboring community organizations will be enhanced. </t>
  </si>
  <si>
    <t>Establishment of a Center for Research in Community Health to Help Eliminate Health Disparities Among Racial Minorities</t>
  </si>
  <si>
    <t>Focused University and Community Needs</t>
  </si>
  <si>
    <t>Increase the Production of Nurses to meet Florida’s Health Care Needs - UNF</t>
  </si>
  <si>
    <t>Increase Production of Teachers for Florida’s Schools - UNF</t>
  </si>
  <si>
    <t>University Priorities -  By Ranking</t>
  </si>
  <si>
    <t>Increasing Student Access to Targeted Programs - Nursing, Teachers in Science/Math/Exceptional Students/ESOL/Reading, Alternative Teacher Certification Programs, and Allied Health - UWF</t>
  </si>
  <si>
    <t>Enhancing Florida's Future: Building the Scientific &amp; Technical Expertise of K-16 Teachers - USF</t>
  </si>
  <si>
    <t>Enhancing Teacher Education in Mathematics, Science, Exceptional Education, and Reading - USF Sar/Man and Lakeland</t>
  </si>
  <si>
    <t>Nursing Workforce Development - To Address the Shortage of Nurses and Nursing Faculty members - USF-St. Pete &amp; USF-HSC</t>
  </si>
  <si>
    <t>Florida Initiative for Energy Security - USF and UF</t>
  </si>
  <si>
    <t>Sport Medicine and Athletic Related Trauma Institute (SMART II) - Preventing Childhood Obesity and Related Disorders - USF-HSC and USF Tampa</t>
  </si>
  <si>
    <t>Initiate On-Line Degree Programs</t>
  </si>
  <si>
    <t>Will strengthen the academic offerings for traditional and non-traditional students.  This will result in increased enrollment and generate revenue.</t>
  </si>
  <si>
    <t>Increase Undergraduate Retention</t>
  </si>
  <si>
    <t>This initiative will increase student participation in First Year Experience activities.  The university will host training workshops for faculty/advisors and establish a University Retention Council.  The Council will review academic policies and procedures and develop a comprehensive retention plan.</t>
  </si>
  <si>
    <t xml:space="preserve">Current six-year retention and graduation rates are 38.7%.  With this initiative, the expected increase in the retention and graduation rates will be 40.3% for the 2007-2013 FTIC cohort. </t>
  </si>
  <si>
    <t>Program Access and Degree Production in STEM Fields</t>
  </si>
  <si>
    <t xml:space="preserve">STEM disciplines are a strength of the university.  Faculties are generally under-resourced and must be augmented.  The state's investment in faculty coupled with the business conditions and climate make for a particularly strong synergy toward accomplishing the goals of New Florida.  </t>
  </si>
  <si>
    <t>Higher FTE, improved time to graduation, increased number of graduates.</t>
  </si>
  <si>
    <t>Student Access and Opportunity</t>
  </si>
  <si>
    <t>Teaching and Learning</t>
  </si>
  <si>
    <t>Achieve or exceed benchmark enrollment goals as presented in the FAU workplan.  Efforts would affect 28,000 to 30,000 students; 17,000 FTE and over 200 bachelor and 100 master degrees annually.</t>
  </si>
  <si>
    <t xml:space="preserve">Achieve or exceed benchmark enrollment goals as presented in the FAU workplan.  Efforts would affect 28,000 to 30,000 students; 17,000 FTE and over 200 bachelor and 100 master degrees annually. </t>
  </si>
  <si>
    <t>Recruit and Retain Talented Faculty in Targeted Fields</t>
  </si>
  <si>
    <t>Support of 2,520 headcount students and 378 FTE students per year, the ability to maintain small class sizes, and to achieve student-to-faculty ratios closer to our peer institutions.</t>
  </si>
  <si>
    <t>The funds requested will be used to increase and enhance student advising by hiring more advisors, developing a systematic method for evaluating advising success, and determining enhancement and evaluation strategies for online advising.</t>
  </si>
  <si>
    <t>Support of 6,150 headcount students and 4,305 FTE students per year.</t>
  </si>
  <si>
    <t>Support of 2,500 headcount students and 1,500 FTE students per year.</t>
  </si>
  <si>
    <t>Funding for 32 faculty members and the establishment of an enrollment management office dedicated to analyzing the characteristic of student success through enrollment management and course planning.</t>
  </si>
  <si>
    <t>Maintain a 27:1 student faculty ratio and achieve a 300:1 student advisor ratio.</t>
  </si>
  <si>
    <t>Integrated Student Success Services</t>
  </si>
  <si>
    <t>This request focuses on four critical components of student success: 1) "one stop" integration of services across the university including registration services, financial aid/student financial services, and academic advising; 2) new advisors; 3) classroom modernization; 4) enhancements to learning centers.</t>
  </si>
  <si>
    <t xml:space="preserve">With the addition of 17 new faculty lines and 8 professional advising hires, UNF could support an additional 4,394 headcount students and 2,327 FTE students by 2015.  </t>
  </si>
  <si>
    <t>Support of 381 FTE students in FY 11-12 and contribution to the overall growth of enrollment.  These funds will contribute to the targeted increase of 755 undergraduate degrees by FY 15-16.</t>
  </si>
  <si>
    <t>IFAS Research and Extension Workload Cost to Continue Formula</t>
  </si>
  <si>
    <t>Cost to continue services via the workload delivery unit.</t>
  </si>
  <si>
    <t>Allows IFAS to meet a documented increase in demand for its services which are not met by tuition or enrollment growth.</t>
  </si>
  <si>
    <t>Master of Science in Patient Safety</t>
  </si>
  <si>
    <t>UFS-HSC</t>
  </si>
  <si>
    <t>Increased enrollment of 10-20 individuals per year.</t>
  </si>
  <si>
    <t>Provide clinical education to at least 20 graduate students and 30 undergraduate students per year.</t>
  </si>
  <si>
    <t>Address Health Care Disparities</t>
  </si>
  <si>
    <t>USF/UWF Andrews Institute Partnership Program in Physical Therapy Education, Research and Clinical Care</t>
  </si>
  <si>
    <t xml:space="preserve">Program in Health Sciences and Science and Mathematics Teaching (Part I) </t>
  </si>
  <si>
    <t>Expansion of College of Medicine</t>
  </si>
  <si>
    <t>FIU-MS</t>
  </si>
  <si>
    <t>Increase Degree Production</t>
  </si>
  <si>
    <t>Enrollment growth funding enables UNF to respond to enrollment demands by restoring critical faculty lines.</t>
  </si>
  <si>
    <t>Enrollment Growth Funding</t>
  </si>
  <si>
    <t>Access through Growth</t>
  </si>
  <si>
    <t>Improve Access through Admissions/Streamlining Strategies - Direct Connect</t>
  </si>
  <si>
    <t>Improve Effectiveness and Student Satisfaction with Enhanced Advising</t>
  </si>
  <si>
    <t>Greater understanding of issues affecting agriculture and natural resources, consumer opinions and behavioral choices.</t>
  </si>
  <si>
    <t>USF-Sar/Man</t>
  </si>
  <si>
    <t>Will establish bachelor's degrees in Interdisciplinary Natural Sciences and Secondary Science Education.</t>
  </si>
  <si>
    <t>The initial launch of these degrees would generate a headcount of 35 students - growing to 100 over a 5-year period.  It is expected to generate 115 degrees by FY 15-16.</t>
  </si>
  <si>
    <t>Improve Community Engagement</t>
  </si>
  <si>
    <t>Establishment of the Office of Engagement, with direct responsibility for building partnerships and increasing academic internship opportunities for our students.</t>
  </si>
  <si>
    <t>Increase and improve partnership efforts with the community and garner research funding.</t>
  </si>
  <si>
    <t>Build USF-Sarasota/Manatee Science Degrees (Part I)</t>
  </si>
  <si>
    <t>Increase in number of UF research discoveries that are commercialized; increase in university spinoffs created; increase in technology-based companies.</t>
  </si>
  <si>
    <t>Promoting Healthy Sustainable Animal Systems</t>
  </si>
  <si>
    <t>Increase understanding of livestock and equine production and economics.</t>
  </si>
  <si>
    <t>Will be incorporated into the educational curriculum of 300 students per year.  10-20 graduate students will be involved in research at this facility.  Will underpin 10 graduate degrees in the first five years of operation.</t>
  </si>
  <si>
    <t>Florida Initiative for Therapeutic Drug Development (FITD)</t>
  </si>
  <si>
    <t>Accelerate the translation of scientific discoveries into practical applications for diagnosis, prevention and cure of human diseases.</t>
  </si>
  <si>
    <t>Florida Institute of Environmental Toxicology</t>
  </si>
  <si>
    <t>Increase faculty, students and replace the Center for Environmental and Human Toxicology.</t>
  </si>
  <si>
    <t>Big Light Project</t>
  </si>
  <si>
    <t xml:space="preserve">This project is expected to have a return on investment of more than $10 for each dollar invested - it is expected to return $125M in the next five years and grow to $175M per year once established.  </t>
  </si>
  <si>
    <t>Enhance Doctoral/Research Visibility</t>
  </si>
  <si>
    <t>This investment will assist to establish a College of Dental Medicine.</t>
  </si>
  <si>
    <t>Increase International Research Opportunities</t>
  </si>
  <si>
    <t>The university will broaden the international perspectives and experiences of faculty members and students through various academic programs</t>
  </si>
  <si>
    <t>Competitive PhD Student Recruitment in STEM Fields</t>
  </si>
  <si>
    <t>Increase Federal Research Expenditures and Economic Impact</t>
  </si>
  <si>
    <t>USF Health Neurosciences and Alzheimer's Disease Initiative</t>
  </si>
  <si>
    <t>USF, USF Health and Economic Development in Collaboration with Jackson Laboratories</t>
  </si>
  <si>
    <t>Recruiting Faculty to Support STEM Disciplines and Enhance Collaborative Research with Scientific Partners</t>
  </si>
  <si>
    <t>Increased research volume and spillover to the State of Florida in support of the economic health of the State.</t>
  </si>
  <si>
    <t>New Knowledge and Innovation in Health and Environment</t>
  </si>
  <si>
    <t xml:space="preserve">This request will support cluster hires in health and environment and the new PhD programs in Biochemistry (2011), Biomedical Sciences (2012), Environmental Sciences Policy (2012) and a B.S in Sustainability (2013).  </t>
  </si>
  <si>
    <t>New programs will enhance PhD production, research productivity, resources for interdisciplinary training of students, and links with agencies as PhD graduates are hired.</t>
  </si>
  <si>
    <t>Science, Health, and Technology Research Infrastructure</t>
  </si>
  <si>
    <t xml:space="preserve">Expanding the university's research capacity is aligned with the New Florida Initiative to transition to a more knowledge-based economy through science and technology innovations. </t>
  </si>
  <si>
    <t>Anticipate incremental increases in graduate headcount and FTE in STEM disciplines and enhanced research efforts.</t>
  </si>
  <si>
    <t>Internationalization of the Curriculum</t>
  </si>
  <si>
    <t>Enrich curriculum to provide enhanced awareness and understanding of diverse intellectual, political, economic and cultural perspectives.</t>
  </si>
  <si>
    <t>Supports 400 headcount students and 340 FTE per year, yielding enhanced enrollment in foreign languages.</t>
  </si>
  <si>
    <t>Addition of 7 faculty and 2 support staff to continue the hiring plan and scheduled implementation of the undergraduate medical education program according to the 10-year budget approved by the Florida Legislature.</t>
  </si>
  <si>
    <t>Address critical needs in health professions, specifically in medical science and healthcare, by adding 80 students in the 2011-12 class, and graduating 120 medical doctors per year by 2017.</t>
  </si>
  <si>
    <t>Professional Science Master's Program Statewide Initiative</t>
  </si>
  <si>
    <t>Addition of at least 28 professional science master's programs in STEM disciplines that provide highly educated and prepared students for work in industry, government agencies, and non-profits.</t>
  </si>
  <si>
    <t>UCF-MS</t>
  </si>
  <si>
    <t>Title/University/ Priority</t>
  </si>
  <si>
    <t>2010 Workplan</t>
  </si>
  <si>
    <t xml:space="preserve">Develop a required two-semester design experience for all incoming engineering freshmen to enhance retention by engaging students in engineering classes during their freshmen year.  </t>
  </si>
  <si>
    <t xml:space="preserve">No </t>
  </si>
  <si>
    <t>Yes</t>
  </si>
  <si>
    <t>This program will add new or retain faculty positions in areas of strategic, academic and scholarly strength drawing upon the additional exposure that results from enhancements in the National High Magnetic Field Laboratory, the "Big Light" Project, the national exposure in coastal and oceanographic research resulting from the Gulf of Mexico oil spill and clean-up, as well as other other initiatives currently in process.</t>
  </si>
  <si>
    <t xml:space="preserve">Due to lack of funding, the current award levels offered to graduate students are not sufficiently competitive to attract new students.  There is evidence that multi-year awards are more effective at attracting students than annual awards.  Therefore, funding is requested to increase the amount of of support packages and offer additional multi-year funding arrangements essential to attracting students to the university.  </t>
  </si>
  <si>
    <t xml:space="preserve">With the university's decision to move forward with the implementation of the ERP system, there is a unique opportunity to partner with a company that is developing a product to improve the usability and information content for students and faculty using a social networking model for a user interface.  This product is called "Campus Cloud" from InterFusion Solutions.  It meets the articulated needs in delivering a user presentation interface that will provide a positive experience for the students, faculty and staff at FSU.  </t>
  </si>
  <si>
    <t>BETA Test Site</t>
  </si>
  <si>
    <t xml:space="preserve">The ability to provide the best instruction to students is based on the ability of faculty to stay current with their research and emerging trends in an academic discipline.  By being able to provide the resources to support faculty research and instructional support, students will be on the cutting edge of the new and emerging innovations.  Funds are requested for continued support of library operations and to expand offerings of scholarly materials, especially in the STEM fields. </t>
  </si>
  <si>
    <t>No</t>
  </si>
  <si>
    <t>200 headcount students served within next five years; 134 additional degrees produced; 178 bachelor's, master's,, doctoral and professional degrees produced by year.</t>
  </si>
  <si>
    <t>Development of a simulation center that will serve as a focus for development of novel applications of technology in the education, training and assessment of healthcare students and providers at UF.</t>
  </si>
  <si>
    <t>University Outcomes/Benchmarks</t>
  </si>
  <si>
    <t xml:space="preserve">20 high wage jobs anticipated in the fields of medicine, education, engineering and computer science.     </t>
  </si>
  <si>
    <t>Expand existing graduate program in the College of Pharmacy to include an MS degree in Patient Safety and Program Evaluation directed to individuals with a clinical degree in pharmacy, medicine, nursing or other related health science discipline.</t>
  </si>
  <si>
    <t>Support of Nursing Students at Archer Clinic</t>
  </si>
  <si>
    <t>Support of the Florida Innovation HUB</t>
  </si>
  <si>
    <t>The mission of the HUB at UF is to provide an innovation eco-system for connecting all the elements critical to creating and supporting technology-based companies in order to commercialize more research discoveries and create jobs for Floridians.  Additional funding would accelerate the HUB's ability to create technology-based companies by providing additional resources.</t>
  </si>
  <si>
    <t xml:space="preserve">This initiative will expand the university's capacity to conduct basic and translational research, and adopt new outreach methods to improve the well-being and performance of Florida's livestock industry.  </t>
  </si>
  <si>
    <t>Establishment of the Academic and Research Center at Lake Nona</t>
  </si>
  <si>
    <t xml:space="preserve">Recruitment of World-Class Scholar -  Veterinary Medicine Emerging Pathogens </t>
  </si>
  <si>
    <t>This center will allow UF to expand its clinical services and medical research into the Orlando area.  The long term goal would be to engage in collaborative research with facilitating new discoveries relating to cancer, diabetes, and other health ailments.  This center will also be the site for the College of Pharmacy Program, which will be relocated from the Apopka area.  The funds will be used for faculty/staff support and operational expenses.</t>
  </si>
  <si>
    <t>Funding is requested to attract a world-class research leader who will strengthen intercollegiate collaborations which could lead to increased extramural funding, potential breakthroughs in preventing disease breakouts in humans and animals, and additional opportunities for undergraduate/graduate training and research in infectious diseases.</t>
  </si>
  <si>
    <t xml:space="preserve">Enhance emerging pathogen research efforts at the university.  </t>
  </si>
  <si>
    <t>Funding is requested to recruit and hire a world-class scholar to serve as director of NIMET.</t>
  </si>
  <si>
    <t>This effort would have a significant positive impact on dashboard indicators and external research funding.</t>
  </si>
  <si>
    <t>Recruitment of World Class Scholar - Nanoscience Institute for Medicine and Engineering Technology (NIMET)</t>
  </si>
  <si>
    <t>The State Legislature has provided $20M in construction funds for the biorefinery to expand cutting-edge research in the development of manufacturing processes for green fuels/chemicals and to facilitate commercial development.  However, no research operating funds were allocated.  Funding is requested to leverage and increase internationally recognized research capacity to create a world-class program in renewable chemicals and fuels.</t>
  </si>
  <si>
    <t>The unique population of the State of Florida requires unique solutions for maintenance of health and chronic disease management.  This program will optimize the health of Floridians through the research, development, and use of "foods for health".  This term refers to foods that go beyond basic nutrition -- foods such as the tomato that produces ten times more folic acid or combinations of unique bioactives from fruits and vegetables to target special populations.  Our strategy is two-fold: (1) develop foods to meet the shortfall nutrients in diets of specific population groups (older individuals, nursing home residents) and ethnic cultures (Hispanics, African-Americans), and (2) document the acceptability of these foods and the health-related outcomes when consuming them.  Illiniois, Iowa and California are examples of states that have centers for designing foods -- Florida does not have a research emphasis in foods for health.  This new program / Center will partner with FIU.</t>
  </si>
  <si>
    <t>FSUCML has expanded its mission to become a programmatically based institution for integrated research, education &amp; outreach within the coastal and marine ecosystems of NE Gulf of Mexico.  Improvements have been made to the "infrastructure, administration and management of the Lab.</t>
  </si>
  <si>
    <r>
      <t>In order to meet even the technology needs of its students, FIU must broaden its wireless network coverage and increase access to media-enabled classrooms.  Across the country, wireless campus networks and media-enabled classrooms are dramatically changing the way students, faculty and staff learn and work. The university must utilize the latest technology in classrooms, provide support when and where it is needed, and emphasize potential careers and lifelong skills.  Due to the limited technology services provided today, th</t>
    </r>
    <r>
      <rPr>
        <sz val="10"/>
        <rFont val="Book Antiqua"/>
        <family val="1"/>
      </rPr>
      <t xml:space="preserve">is proposal calls for the implementation of a wireless network for all classrooms on all campuses, as well as the installation of instructional media technology in 25 classrooms per year until all meet the basic standards for media-enabled classrooms.  </t>
    </r>
  </si>
  <si>
    <t>MEETING STATEWIDE PROFESSIONAL AND WORKFORCE NEEDS:
Meeting Workforce Needs in Education</t>
  </si>
  <si>
    <t xml:space="preserve">The major aspect of this request is to provide for the expansion and upgrade of technological resources.  This funding will provide ubiquitous and stable state-of-the-art technology to support learning, scholarship, teaching, and other university activities.  Moreover, the evolution of educational environments places a premium on the availability of electronic resources to students.  These funds will support bibliographic instruction, materials renewal, interlibrary loan, course reserves, distance learning services, as well as individual and group computing spaces for students.  The final component is for instructional and research equipment replacement. Much of the university’s initial equipment has outlived its lifespan and needs to be upgraded and augmented to support the growing numbers of new students and programs being added to the university. </t>
  </si>
  <si>
    <t>Expansion and Upgrade of Technological Resources</t>
  </si>
  <si>
    <t>Support of the Clinical Translational Science Institute (CTSI)</t>
  </si>
  <si>
    <t>Hire faculty to support an interdisciplinary engineering degree and support the establishment of a center for applied research in alternative energy and biofuels technologies.</t>
  </si>
  <si>
    <t>Anticipated that 75 headcount students and 30 FTE students will receive services or participate in this program by FY 2015-16.</t>
  </si>
  <si>
    <t>110 headcount students are expected to receive services by FY 2015-16.</t>
  </si>
  <si>
    <t>In the first two to four years, the university expects to maintain the current level of research funding.  An increase in research expenditures is anticipated for subsequent years.</t>
  </si>
  <si>
    <t>Programming expansion to more fully utilize a state-of-the-art research and education building.  Funding is requested to assist the Institute in recruiting new faculty and providing support for additional post-doctoral and graduate student trainees.</t>
  </si>
  <si>
    <t>Funds are requested to enhance research efforts at the CTSI which will enable USF to create and support a seamless process for interdisciplinary clinical and translational research across a regional research network that will lead to increased research funding from the National Institutes of Health and Industry sponsors.</t>
  </si>
  <si>
    <t xml:space="preserve">The partnership between USF, USF_HSC and the Jackson Lab will allow for the expansion of research efforts in genomics and personalized medicine.  </t>
  </si>
  <si>
    <t>Anticipated that this Institute will attract competitive graduate students, faculty and industry partners.  New partnerships will be developed with resultant workforce and economic enhancement.</t>
  </si>
  <si>
    <t>USF-St. Pete</t>
  </si>
  <si>
    <t xml:space="preserve">Funding is requested to enhance USF-St. Pete's efforts to initiate a new undergraduate interdisciplinary degree in Health Science.  In addition, this funding will offer students planning to pursue science and math teaching careers opportunities to take additional laboratory-based science courses to strength their content knowledge.    </t>
  </si>
  <si>
    <t>Investment in research oriented and productive faculty.  Research efforts will be catered towards such initiatives as integrated neurosciences, diabetes and autoimmune disorders, and drug design.  These resources will be applied to recurring funding for approximately 33 faculty.</t>
  </si>
  <si>
    <t>36 headcount students and 45 FTE students are expected to receive services or participate in the program by FY 2014-15.  36 professional degrees are expected to be produced by 2015-16.</t>
  </si>
  <si>
    <t>This initiative will assist in meeting various dashboard metrics and advance the research reputation of the university.  7 additional doctoral degrees are expected to be produced by FY 2016-17 as a result of this initiative.</t>
  </si>
  <si>
    <t xml:space="preserve">This initiative will assist in meeting various dashboard metrics and advance the research reputation of the university.  7 additional doctoral degrees are expected to be produced by FY 2016-17 as a result of this initiative. </t>
  </si>
  <si>
    <t>Invasive non-native plants and animals of natural areas are having the greatest environmental and economic impact of all the environmental problems in Florida. Laws and regulations have not been able to slow the introduction and spread of invasive species.  Public education at the middle and high school levels has to be developed to provide Foridians with a sense of responsibility for Florida's unique environments to slow the continued introduction of harmful plants and animals.  The Invasive Species Initiative will be managed from the Gainesville campus, but will have key components at off campus research centers and county extension offices. Research on the biology and control of invasive species will also be conducted globally.  Research biologists will be placed in cooperative programs in Africa and Latin American, where most invasive plants and animals of Florida are native -- this will strengthen existing programs.</t>
  </si>
  <si>
    <t>Research Initiative to Establish a Chemical and Biological Sensing for Terrorist Threat Protection Research Center</t>
  </si>
  <si>
    <t>Increasing Student Access to Targeted Programs - Nursing, Teachers in Science/Math/Exceptional Student Education/ESOL/Reading, Alternative Teacher Certification Programs, and Allied Health (Continued)</t>
  </si>
  <si>
    <t>Biophotonics - Continued Program Development</t>
  </si>
  <si>
    <t xml:space="preserve">Growth in biotechnology is crucial to meet the medical and employment needs of Florida residents and the needs of Florida's High Tech Corridor for a large number of highly skilled biomedical engineers and graduates.  Biology Dept. will focus on proteomics/genomics research and establish an instrumentation core laboratory.  Department will expand biomedical engineering degree programs and research areas - like biosensors and cardiovascular engineering.  Through its medical center/hospital complex, USF has nationally prominent programs in medical imaging, rehabilitation engineering, biomechanics and biomaterials, cardiovascular engineering, cell-level drug delivery, biosensors and the engineering and medical science aspects of neurology.  </t>
  </si>
  <si>
    <t>Increased research grants &amp; funding from NIH and NSF interdisciplinary research programs; increased graduate student enrollment and courses; increased undergraduate FTE and SCH; Increased service to professional workforce; new levels of cooperation through interdisciplinary research.</t>
  </si>
  <si>
    <t>Biotechnology and Biomedical Engineering to Promote Ongoing Economic Development</t>
  </si>
  <si>
    <t>Several strategic initiatives designed to expand the number of highly qualified teachers, including targeted groups such as first generation college students. Stated initiatives: Online Offering of Alternative Certification Coursework to Rural Educators and Community College Partnerships in Education for Rural Communities</t>
  </si>
  <si>
    <t xml:space="preserve">Combined initiatives will serve 250 new teachers; produce 100 additional undergraduate and 150 master's degrees over a 5-year period. </t>
  </si>
  <si>
    <t>Increase Production of Teachers for Florida's Schools</t>
  </si>
  <si>
    <t>Florida Teach: Math and Science Teacher Education Program</t>
  </si>
  <si>
    <t>Implementation of an Education minor targeted to BA and B.S. graduates in the STEM fields with the goal to increase the number of students graduating with a professional teaching certificate. Expands UF's existing Pathways to Teaching program.</t>
  </si>
  <si>
    <t xml:space="preserve">Will target 100 graduates /year by 2012 in math and sciences; Anticipate a 7-fold increase in the number of STEM grades 6-12 teachers; </t>
  </si>
  <si>
    <t xml:space="preserve">Implementation of an Urban Educational Leadership Academy to offer a series of planned professional development activities for principals that will enhance their leadership skills to effectively impact school climates in order to promote teacher retention and student achievement. </t>
  </si>
  <si>
    <t>Increase in teacher retention; Certificate in Urban School Leadership; graduate credits for school leaders; high quality professional development; and professional networking</t>
  </si>
  <si>
    <t>Enhance Teacher Retention and Administrative Interaction: Urban Educational Leadership / Principals' Academy - FIU</t>
  </si>
  <si>
    <t>Enhance Teacher Retention and Administrative Interaction:  Urban Educational Leadership / Principals' Academy</t>
  </si>
  <si>
    <t>Funding for first-year funds of a five-year initiative to establish a statewide institute to meet the needs of Florida's PK-20 educational system. Primary function will be to identify, evaluate, and recommend action on research and policy facing the state in areas of recruitment, preparation, and retention of teachers</t>
  </si>
  <si>
    <t>Expanding the teacher pool; developing educator training programs; research and evaluation of best practices.</t>
  </si>
  <si>
    <t>Florida Institute for the Advancement of Teaching Professionals</t>
  </si>
  <si>
    <t xml:space="preserve">Funding for Masters in Teaching Arts in Math and Science; and Master of Arts in Exceptional Student Education with a Reading endorsement at USF Lakeland campus targeted to individuals who already have a B.A. degree in the subject area and want to teach. </t>
  </si>
  <si>
    <t>Meet statewide workforce needs in critical teacher shortage areas</t>
  </si>
  <si>
    <t>Enhancing Teacher Education in Mathematics, Science, Exceptional Education, and Reading</t>
  </si>
  <si>
    <t>USF-Sarasota Manatee and Lakeland</t>
  </si>
  <si>
    <t>Provide professional development for STEM faculty, K-12 teachers, and students; Work with students from economically disadvantaged areas and underrepresented in the STEM areas; recruitment and support of career change teachers; and create innovative ways to teach introductory science courses.</t>
  </si>
  <si>
    <t>Increase enrollment in math and science courses; increased graduation rates of students in STEM; Summer Science Camps for children in grades K-5; professional development for effective teaching in STEM fields.</t>
  </si>
  <si>
    <t>Enhancing Florida's Future: Building the Scientific and Technical Expertise of Florida's K-16 Teachers</t>
  </si>
  <si>
    <t xml:space="preserve">This request continues the BOG-approved multi-year request/ growth plan for the FAU/UMMSM Regional Medical Program.  The request includes the planned Year 3 (of 4) funds, as well as a request to recover the approved and requested Year 2 funds that were only awarded as non-recurring funds in 2006-07.  </t>
  </si>
  <si>
    <t>Entering students per class will double from 32 to 64.  No specific outcomes are provided in the outcome section of the request.</t>
  </si>
  <si>
    <t>FAU/UM Regional Medical Partnership (Issue to replace FY 2006-07 non-recurring funds with recurring funding))</t>
  </si>
  <si>
    <t>FIU has a national presence in the training of minority students and the employment of minority staff.  FIU identifies an acute shortage of faculty in health areas: biochemistry, anatomy, physiology, microbiology, public health, nursing.    This initiative will address distinctive community needs and minority health disparities.   The proposal states that the ability to attract the right mix of faculty will strengthen the research advances, specifically in Hispanic populations and will enable FIU to recruit nationally known faculty and researchers in these areas.   Request is for 20 faculty and 10 staff positions.</t>
  </si>
  <si>
    <t>Imaging instrumentation plays a critical role today in fields ranging from medicine and defense to astrophysics and space science. Requests funding that would engage more than 12 faculty members across 7 departments and 3 colleges at UF, 5 faculty in the College of Optics and Center of Excellence for Photonics at UCF, and more than 20 optical and precision manufacturing companies in the State.  Among other things, this new Center will greatly leverage the existing research and manufacturing activities in Florida. It will be organized around four major activity themes: advanced optics fabrication, astrophysics and space science imaging, bio/medical imaging, and advanced imaging concepts. Each theme will be treated as an inter-institutional collaborative effort, and each will support transfer of the developed technologies into Florida industries. The Center will also support a new graduate curriculum aimed at training the next generation of international leaders in imaging instrumentation.  Center resources will be open to other universities in the State.</t>
  </si>
  <si>
    <t xml:space="preserve">The expanding base of knowledge and the increased costs of bringing that knowledge to bear in the process of research and scholarship is a critical issue.  Access to journal and periodical subscriptions in emerging fields of knowledge and expansion of access to electronic collections and databases is critical to FAU's developing academic and research programs.  It is especially important to supporting interdisciplinary work at the intersections of the disciplines in areas such as integrative biology, biotechnology, nanotechnology, and biomedical engineering.  FAU is requesting funds that complements that of FCLA by focusing on the institution's needs, thereby expanding access systemwide and avoiding costly duplication.  It would also fund library support staff and services required by faculty in dispersed locations. [NOTE: This proposal adds support for some of the targeted degree areas and builds academic support]. </t>
  </si>
  <si>
    <t>Understanding and manipulating objects at the nanoscale is widely viewed as the most significant technological frontier currently being explored in science.  The new nancoscale technologies offer significant promise for innovation in virtually every sector of society including health, electronics, transportation, materials, energy, the environment, and national security, and have been heralded as "the next industrial revolution."  The Institute will serve as an umbrella organization for UF's multimillion-dollar nanoscale science and technology research efforts across the campus.  Current UF nano-related research contracts are between $40M and $50M and involve over 80 faculty and staff, group consortia, multidisciplinary centers, and research facilities across several colleges at UF. The $35M Nanoscale Research Facility is already under construction through PECO. This funding request is for leading-edge equipment, facilities, and technical staff to enable more significant national level competitiveness.</t>
  </si>
  <si>
    <t xml:space="preserve">Florida is one of four centers of Thoroughbred horses in the world (Lexington, Kentucky; Chantilly, France; Newmarket, England). Florida is second only to Lexington in total numbers of Thoroughbred horses and in the number of Thoroughbred foals registered by the Jockey Club. Ocala is known as the two-year-old Thoroughbred training center of the world.  Eighty-six percent of all two-year-old sales horses in the U.S. are prepped in Florida. There are other important equine industry aspects of the Florida economy. The total economic impact of Florida's horse industry is $5.1 billion, up from $2.1 billion in 1997. It generates a direct economic impact of $3 billion and approximately $98 million in annual taxes ($35M state, $37M local). Lameness and other injuries account for a greater number of days lost and greater cost than all other diseases combined. Funding is requested for 2 faculty focused on lameness and imaging, 2 exercise physiologists, and 1 equine epidemiologist, and 5 staff support positions for highly technical responsibilities.  </t>
  </si>
  <si>
    <t>This request seeks funding to expand the UNF Accelerated BSN program that recruits individuals who hold bachelors degrees in other disciplines and takes them through required courses to add the nursing degree.   In addition the University is seeking funding to expand its MSN Nurse Anesthetist Track.</t>
  </si>
  <si>
    <t xml:space="preserve">A table is provided for increased headcount to 24 new students by 2011-2012.  Also, expectations are provided that expansion will increase provision of pediatric dentists, expansion of cultural diversity fo dental workforce, improvement of clinical and teaching faculty, and improvement of access to affordable dental care.  </t>
  </si>
  <si>
    <t>UF-HSC</t>
  </si>
  <si>
    <t>FIU currently relies heavily on adjunct faculty to provide instruction in the core curriculum.  Last year, approximately 50% of the instructional base was composed of adjunct faculty.  This has resulted in unfavorable outcomes such as: reduced predictability in course offerings to students; inconsistent in faculty interaction with the students, unpredictable quality of instruction and expectations in academic programming; diminished faculty base to serve the needs of the students in relation to mentoring/advising our growing enrollments; and inability for students to develop an affinity with the faculty and institution.  This initiative will leverage existing funding for adjuncts to provide funds to recruit/hire instructor positions that are aligned with the university’s strategic plans, enable FIU to maintain its enrollment level, and improve both faculty and student retention.</t>
  </si>
  <si>
    <t>Serve over 2,000 students each year and increase degree production by 10%</t>
  </si>
  <si>
    <t>Increase Acess to Core Courses: Recruit Additional Science and Math Professors to Reduce Dependency on Adjunct Instructors</t>
  </si>
  <si>
    <t>Enhancing student access to technology will significantly contribute to increasing graduation rates</t>
  </si>
  <si>
    <t>Improve Student Access to Wireless Information Technology and Media-Enabled Classrooms</t>
  </si>
  <si>
    <t>SB 421, passed during the legislative session, provided that per diem rates were to be increased.  However, no additional funds were provided for the State universities.  This request is meant to provide for the requirements of the bill.</t>
  </si>
  <si>
    <t>If funds are not provided, then enrollment growth funds will need to be used to offset costs.  However, if funds are provided enrollment growth funds can be appropriately used to recruit, teach, and counsel students, as well as provide library and student services.</t>
  </si>
  <si>
    <t>Per Diem Increase to Offset the Additional Cost Anticipated as a Result of the Travel Reimbursement Rate Increase</t>
  </si>
  <si>
    <t>Information Technology (IT) has become critical to virtually every aspect of campus life.  IT has transformed the way faculty teach and conduct research, students learn, staff deliver services, and the way the university communicates with its various constituencies.  Unfortunately, IT also has two undesirable characteristics: it’s expensive and in need of constant refreshing.  The central IT budget in OTI has not been able to keep up with the demand for services and has coped by cutting or reducing services, deferring cyclical upgrades (reduced OCO investment), reallocating resources to the highest priorities.  Budget constraints hamper deployment of upgrades, adequate security and needed redundancy making core systems vulnerable to disruption and distraction.  Serious reductions compromise the ability of the university to provide first class training needed by our students and the Florida workplace.</t>
  </si>
  <si>
    <t>Provide service and access to all FSU students</t>
  </si>
  <si>
    <t>Expand and Enhance Technology to Improve Services</t>
  </si>
  <si>
    <t xml:space="preserve">The university wishes to preserve the quality of its academic programs and maintain its ability to meet the goals of the Strategic Plan. Due to the implementation of programs initiated by the Legislature, Board of Governors, Board of Trustees, or the faculty in prior years, the university has depleted its discretionary resources. </t>
  </si>
  <si>
    <t>Fiscal stability and the prevention of further erosion of support for postsecondary education</t>
  </si>
  <si>
    <t>Academic Quality and New Program Initiatives</t>
  </si>
  <si>
    <t>UNF</t>
  </si>
  <si>
    <t>There is a critical and growing need for a highly skilled workforce in information technology, particularly in areas of computer science, data base and network administration, web specialties and system analysis.  Funds will expand degree programs and course offerings in Information Technology at USF Lakeland and USF Sarasota/Manatee.  USF's IT Department is housed at Lakeland Campus, and has faculty both there and on the Sarasota campus.  Proposed budget will allocate 67 % to Lakeland program and 33% to Sarasota program.  Program needs include continuing education for business &amp; industry professionals and development of a master's degree program.</t>
  </si>
  <si>
    <t>Project an increase in enrollment in IT degree programs and the development of a BS program in manufacturing engineering and a program in applied manufacturing engineering technologies.</t>
  </si>
  <si>
    <t>Expansion of the Information and Engineering Technology Programs to Support On-Going Education and Training in the IT Profession</t>
  </si>
  <si>
    <t xml:space="preserve"> In order to provide adequate instructional support to meet the ABET accreditation standards and projected enrollment growth, a budget of $0.5M is needed for five departments offering six BS, MS and PhD programs.  The requested recurring budget will include one laboratory maintenance technician and one office assistant for each of five departments.</t>
  </si>
  <si>
    <t>Addition of 10 support positions</t>
  </si>
  <si>
    <t>Engineering Support Staff Enhancement</t>
  </si>
  <si>
    <t>Intended to (1) attract more women and minorities into engineering by working with the K-12 and Community College system; (2) increase retention and graduation in engineering; (3) increase minority under-representation in STEM Ph.D. programs.</t>
  </si>
  <si>
    <t xml:space="preserve">240 undergraduates receiving services by year 2; 16 Ph.D. students supported to the completion of their degrees; expected increase in research productivity. </t>
  </si>
  <si>
    <t>Building Capacity in Science, Technology, Engineering, and Mathematices (STEM)</t>
  </si>
  <si>
    <t>Attempt to increase graduation rates in sciences, engineering, mathematics, and technology by concentrating on initial courses with very high failure rates.</t>
  </si>
  <si>
    <t>13,735 undergraduates will take advantage of program.</t>
  </si>
  <si>
    <t>Increased Graduation Rates in Science and Engineering (Faculty and Program Expansion)</t>
  </si>
  <si>
    <t>Comprised of (1) an effort to leverage existing strengths in STEM disciplines by hiring 200 world-class faculty over 7 years in research clusters of 6-8, (2) a library enhancement component, and (3) an incentive program to match departmental initiatives at 2:1 to address program review recommendations, start new initiatives, make counter-offers, re-equip teaching laboratories, update technology, etc.</t>
  </si>
  <si>
    <t>Pathways to Excellence Program - Target and Hire Additional Faculty Members Who are National and International Leaders in Their Respective Fields</t>
  </si>
  <si>
    <t>The show rate of priority students will increase by 2%.</t>
  </si>
  <si>
    <t>Competitive Graduate Student Support Plan Focusing on Attracting the Most Talented Graduate Students</t>
  </si>
  <si>
    <t>Increasing stipends for incoming and high performing current graduate students.</t>
  </si>
  <si>
    <t>Not provided.</t>
  </si>
  <si>
    <t>Recruit and Retain World-class Graduate Students by Providing Competitive Stipend Awards</t>
  </si>
  <si>
    <t>Florida Institute for Sustainable Energy</t>
  </si>
  <si>
    <t>1.  BSN and MSN headcount will increase from 25 and 10, respectively in 2007 to 50 and 30, respectively, in 2011;
2.  BSN and MSN FTE will increase from 25 and 6, respectively, in 2007 to 50 and 26, respectively, in 2011;
3.  Bachelor and Master degrees will increase from 0 in 2007 to 25 and 30, respectively, in 2012; and
4.  This initiative will facility an MSN degree that will provide faculty for subsequent creation of additional BSN programs.</t>
  </si>
  <si>
    <t>This portion:
$225,980</t>
  </si>
  <si>
    <t>2.  Redesigning the Bachelor of Science in Interdisciplinary Sciences to help address the math/science teacher shortage;</t>
  </si>
  <si>
    <t xml:space="preserve">1.  Student headcount will increase from 25 in 2006 to 125 in 2010;
2.  Student FTE will increase from 25 in 2006 to 125 in 2010; and
3.  Bachelor degrees will increase from 0 in 2006 to 50 in 2012.
</t>
  </si>
  <si>
    <t>This portion:
$255,700</t>
  </si>
  <si>
    <t>3.  Supplementing tenure-earning faculty members in reading, ESOL, ESE, and on-line programs;</t>
  </si>
  <si>
    <t>1.  Student headcount will increase from 75 in 2006 to 200 in 2010;
2.  Student FTE will increase from 50 in 2006 to 175 in 2010;
3.  Bachelor, master, and specialist degrees will increase from 0 in 2006 to 80, 25, and 3, respectively, in 2012; and
4.  Student learning support to the district.</t>
  </si>
  <si>
    <t>This portion:
$343,080</t>
  </si>
  <si>
    <t>4  Expanding the alternative certification program to enable individuals with baccalaureate or graduate degrees to obtain the required practice background for certification.</t>
  </si>
  <si>
    <t>1.  Headcount will increase from 25 in 2006 to 125 in 2010;
2.  FTE will increase from 25 in 2006 to 125 in 2010;
3.  Master's Degree (alternative certification cognate) will increase from 5 in 2006 to 35 in 2012; and
4.  The number of certified teachers will increase from 25 in 2006 to 125 in 2010.</t>
  </si>
  <si>
    <t>This portion:
$107,880</t>
  </si>
  <si>
    <t xml:space="preserve">5.  Expanding the Allied Health Education Portfolio through the creation of an Allied Health track in the Bachelor of Science in Health Sciences at the Emerald Coast; </t>
  </si>
  <si>
    <t>1.  Bachelor degree headcount will increase from 15 in 2007 to 88 in 2011;
2.  Bachelor degree FTE will increase from 12 in 2007 to 70 in 2011; and
3.  Bachelor degree production will increase from 0 in 2007 to 58 in 2012.</t>
  </si>
  <si>
    <t>This portion:
$153,820</t>
  </si>
  <si>
    <t>6.  Expanding an academically rigorous high school engineering program;</t>
  </si>
  <si>
    <t>1.  Headcount will increase from 140 in 2007 to 204 in 2011;
2.  FTE will increase from 140 in 2007 to 204 in 2011; and
3.  Bachelor degree production will increase from 0 in 2007 to 45 in 2012.</t>
  </si>
  <si>
    <t>This portion:
$140,600</t>
  </si>
  <si>
    <t>7.  Expanding the work of the Department of Engineering and Computer Technology with its current partner, the School District of Okaloosa County in the CHOICE program.  This reflects the business needs of the community and provides training in the areas of Engineering Technology, Information Technology, and Construction Technology.</t>
  </si>
  <si>
    <t>1.  Headcount will increase from 75 in 2007 to 175 in 2011;
2.  FTE will increase from 30 in 2007 to 160 in 2011;
3.  Bachelor and Master degrees will increase from 20 and 0, respectively, in 2007 to 85 and 30, respectively, in 2013; and
4.  These programs will enable the Department to reach out to students who are unable or unwilling to come to campus.</t>
  </si>
  <si>
    <t>This portion:
$256,000</t>
  </si>
  <si>
    <t>8.  Expanding the 2+2+2 Teacher Academy at the School District of Escambia County's Woodham High School to other community colleges and school districts.</t>
  </si>
  <si>
    <t>1.  Headcount will increase from 0 in 2006 to 200 in 2010;
2.  FTE will increase from 0 in 2006 to 100 in 2010; and
3.  Bachelor degrees will increase from 0 in 2006 to 200 in 2012.</t>
  </si>
  <si>
    <t>This portion:
$99,580</t>
  </si>
  <si>
    <t>Increasing Student Access to Targeted Programs - Nursing, Teachers in Science/Math/Exceptional Student Education/ESOL/Reading, Alternative Teacher Certification Programs, and Allied Health</t>
  </si>
  <si>
    <t>Name of Issue/University</t>
  </si>
  <si>
    <t>Nanoscience Institute for Medical and Engineering Technology (NIMET) - UF</t>
  </si>
  <si>
    <t>Florida Teach:  Math and Science Teacher Program - UF</t>
  </si>
  <si>
    <t>Online Undergraduate Business Degree Program - UF</t>
  </si>
  <si>
    <t>Real-time Awareness, Decision-making and Response (RADAR) System for Florida Communities - UF</t>
  </si>
  <si>
    <t>Development of Citrus Plants Resistant to Citrus Canker, Greening and Other Diseases that Challenge Sustainable Citrus Production in Florida - IFAS</t>
  </si>
  <si>
    <t>Renewable Energy Initiative for Ethanol &amp; Biofuel Research &amp; Development - IFAS</t>
  </si>
  <si>
    <t>Climate and Weather Decision Tools and Statewide Distance Education System - IFAS</t>
  </si>
  <si>
    <t>Profitable and Sustainable Alternative Cropping Systems - IFAS</t>
  </si>
  <si>
    <t>Over the next five years - 500 new MS&amp;T grad students, 80 additional Master's awarded, 32 additional PhD's awarded, 12 new faculty, 4 post-docs per year, increased external funding by $-5 million per year</t>
  </si>
  <si>
    <t>Simulation and Training - Research Expansion and Workforce Development</t>
  </si>
  <si>
    <t>$20 mil in C&amp; G, $4 mil in increased production at Florida industries, training of 50 grad students over 5 years</t>
  </si>
  <si>
    <t>$2,220,000 in 07        $8,100,000 by 09</t>
  </si>
  <si>
    <t>Florida Center for Imaging Instrumentation in Optics, Astrophysics &amp; Space Science, Biomedical, and Advanced Concepts</t>
  </si>
  <si>
    <t>Expand Library Collections and Services to Support Research</t>
  </si>
  <si>
    <t>This request is for funding to leverage what UCF has created within its Florida Interactive Entertainment Academy (FIEA) by establishing education competency and leadership in production, computer programming and art that services the interactive technology and entertainment high-wage sectors.  Many of the skills required in the interactive technology world are the same as required by film, specifically CG animation and production.  This would include digital advertising, network cartoons, animated short and feature length films.  Disney and Electronic Arts (EA) are the two leading entertainment companies in digital animated films and games.  There is a large presence by both in our region.  Similar to servicing companies like EA and Lockheed, FIEA could provide Disney/Pixar, Dreamworks, and other studios of the world with highly skilled and creative talent that would solidify the region as a digital media power.</t>
  </si>
  <si>
    <t>Increase student enrollment and degree production by 25 each year up to 75 in year three and thereafter.  Addition of 7 world class faculty</t>
  </si>
  <si>
    <t>Computer-Generation Animation - Create Florida Interactive Entertainment Academy Program Extension</t>
  </si>
  <si>
    <t>This request is for additional faculty to meet enrollment growth in the FAMU-FSU College of Engineering.  It is anticipated that the College’s student enrollment will rise to 2500 - 3000 students over the next five to ten years with the largest increase in student enrollment occurring in graduate programs.  The College is in need of additional faculty and laboratory technicians and office support staff. The recurring budget of $0.5M in FSU LBR is requested for five additional engineering faculty positions each (total of ten) in the engineering programs. The College will attempt to attract eminent scholars to join the faculty.</t>
  </si>
  <si>
    <t>Addition of 5 new engineering faculty</t>
  </si>
  <si>
    <t>Engineering Program Faculty Enhancement - Recruitment of Eminent Scholars</t>
  </si>
  <si>
    <t>5 years of $50-million grant/contract funding, one national nano center of excellence, creation of start-up companies within the state of Florida, recruitment of exceptional faculty, training of more than 150 graduate students, and the development of new research and manufacturing concepts</t>
  </si>
  <si>
    <t>Nanoscience Institute for Medical and Engineering Technology (NIMET)</t>
  </si>
  <si>
    <t>Funds will increase FIU's capacity for translational research relating to cardiovascular and neural engineering, and increase the quality and quantity of pre and post doctoral trainees, specifically minority trained individuals.  Institute will develop research capabilities in proteomics, tissue &amp; cellular engineering, biomedical imaging and animal models.  Initiative will allow FIU to develop collaborative research opportunities and compete for federal funding that is limited to minority institutions in the biomedical fields.</t>
  </si>
  <si>
    <t>Research initiatives will enable FIU to recruit highly skilled faculty with ability to attract NIH/NSF funding; Predicts the generation of $10 million in research funding over 5 years; will provide research assistantships to 20 graduate students.</t>
  </si>
  <si>
    <t>Minority Biotech Institute - Research Capability Enhancements</t>
  </si>
  <si>
    <t>Energy Sustainability Plan - Coping with Increased University Energy Costs</t>
  </si>
  <si>
    <t>The proposal calls for 7 new tenure-track faculty members to build up capabilities in the area of renewable energy, energy efficiency and gas turbine technology. These new faculty, along with existing Florida Solar Energy Center (FSEC) and Engineering faculty, will establish an Engineering department at UCF, Cocoa. Florida's energy R&amp;D expertise will aid in industry development and commercialization.</t>
  </si>
  <si>
    <t>---------</t>
  </si>
  <si>
    <t xml:space="preserve">With broad partnership, UF IFAS research must ultimately deliver citrus plants conveying resistance to guarantee a sustainable citrus industry in Florida. </t>
  </si>
  <si>
    <t xml:space="preserve">1.  Deaf and hard of hearing students will receive required services in prompt and efficient manner; 
2.  The Behavior Health Unit will include a triage unit in order to evaluate student needs quickly;
3.  The above will enhance classroom performance and achievement of academic goals for students. </t>
  </si>
  <si>
    <t>1. Continued development and preparation of students for future enrollment in graduate programs or work in marine related organizations                           
2. Several small grants from local organizations have already been gathered to support summer high school programs, and NCF anticipates that next year  SBNEP will contract with NCF to provide some teacher workshops on watershed issues
3. Collaboration with students and the Sarasota National Bay Estuary Program on various programs
4. Faculty associated with the marine facility will submit state and national grant proposals to support research and educational activities at the lab</t>
  </si>
  <si>
    <t>The National High Magnetic Field Laboratory's (NHMFL) Optics Program wishes to build the range of expertise necessary for the growing field of "fast-optics."  The proposal seeks scientists and support staff in optics research to address the recommendations of the NHMFL User Committee and External Advisory Committee. The positions will support users performing visible optics experiments at the NHMFL/FSU. In addition, the Mira-Streak camera synchronization plus tripler is a key equipment item for fast optics research and will need to be purchased.</t>
  </si>
  <si>
    <t>Increase Technology Resources &amp; Applications Supporting Teaching &amp; Research</t>
  </si>
  <si>
    <t xml:space="preserve">This request seeks to increase and decentralize support for the use of technology and technology applications in teaching and research.  These funds will ensure that all colleges and research units have adequate information technology personnel to work closely with faculty and staff in bringing the most appropriate uses of technology to bear on their teaching and research.  These college-based IT personnel would work closely with central staff (in Information Resource Management) but would have the advantage of being based in the college or department, thus promoting accessibility and collegial interchange on a continuous basis.  </t>
  </si>
  <si>
    <t>Addition of IT support staff to provide better support for colleges and research units</t>
  </si>
  <si>
    <t>Proposes the Florida Entrepreneurial Climate Study, an assessment of statewide and regional entrepreneurial activity and its role in economic growth.  The study would provide a detailed portrayal of the problems start-ups are encountering, creating evidence based program development.</t>
  </si>
  <si>
    <t xml:space="preserve">The final result will be a comprehensive data base for use by FL entrepreneurial scholars for both policy assessments and scholarly research. Three reports will be produced thereafter. </t>
  </si>
  <si>
    <t>Florida Entrepreneurial Climate Study to Assess State and Regional Economic Dynamics</t>
  </si>
  <si>
    <t>Other World Class Academic Program and Research Initiatives</t>
  </si>
  <si>
    <t>Coastal and Marine Lab - Premier Research &amp; Teaching Fac by Making Improvements to the Infrastructure, Admin and Management of the Lab - FSU</t>
  </si>
  <si>
    <t>Per Diem Increase to Offset the Additional  Cost Anticipated as a Result of the Travel Reimbursent Rate Increase - FSU</t>
  </si>
  <si>
    <t>Community Outreach Program  Focusing on the Adoption of D and F K-12 Schools in Their Region - FSU</t>
  </si>
  <si>
    <t>Engineering Program Faculty Enhancement -   Recruitment of  Eminent Scholars - FSU</t>
  </si>
  <si>
    <t>Engineering Support Staff Enhancement - FSU</t>
  </si>
  <si>
    <t>Expand and Enhance Technology to Improve Services - FSU</t>
  </si>
  <si>
    <t>Academic Quality &amp; New Program Initiatives - FSU</t>
  </si>
  <si>
    <t>Outreach Program to Increase Medical Education Opportunities for Underrepresented Populations - FSU-MS</t>
  </si>
  <si>
    <t>Improving Student Success Through Better Recruitment, Progression, Retention, and  Graduation - FAMU</t>
  </si>
  <si>
    <t>Establishment of a Center for Research in Community Health to Help Eliminate Health Disparities Among Racial Minorities - FAMU</t>
  </si>
  <si>
    <t>Expand the Center for Plasma Science &amp; Technology to Perform Basic Research in the Use of Man Made Plasma - FAMU</t>
  </si>
  <si>
    <t>Expand the Institute for the Study of Carbon Based Nanomaterials to Focus on the Development and Understanding of Novel Carbon Based Materials - FAMU</t>
  </si>
  <si>
    <t>Biotechnology &amp; Biomedical Engineering to Promote Ongoing Economic Development - USF</t>
  </si>
  <si>
    <t>Integrated Spatial Technologies for Domestic Security &amp; Sustainability - USF</t>
  </si>
  <si>
    <t>Establishment of a National Model to Improve Student Success Through Tracking, Retention &amp; Time-to-Degree - USF</t>
  </si>
  <si>
    <t>Interdisciplinary Brain Research - Expanding Research Infrastructure in Cognitive and Health-Related Sciences - USF</t>
  </si>
  <si>
    <t>Enhancement of Biosecurity Against Emerging Infectious Disease Threats - USF-HSC</t>
  </si>
  <si>
    <t>Center for Teaching Excellence in Medical Education - USF-HSC</t>
  </si>
  <si>
    <t>Pediatric Research to Reduce Learning Disabilities in Children &amp; Youth - USF-HSC</t>
  </si>
  <si>
    <t>FAU/UM Regional Medical Partnership (issue to replace FY 2006-07 non-recurring funds with recurring funding) - FAU</t>
  </si>
  <si>
    <t>Recruit &amp; Retain World-Class Graduate Students by Providing Competitive Stipend Awards - FAU</t>
  </si>
  <si>
    <t>Center for Teaching Excellence &amp; Student Academic Success - FAU</t>
  </si>
  <si>
    <t>Expand Library Collections &amp; Services to Support Research - FAU</t>
  </si>
  <si>
    <t>Student Financial Aid Funding to Increase Access and Encourage Student Diversity - FAU</t>
  </si>
  <si>
    <t>Increase Technology Resources &amp; Applications Supporting Teaching &amp; Research - FAU</t>
  </si>
  <si>
    <t>Florida Institute for the Advancement of Teaching Professionals - FAU</t>
  </si>
  <si>
    <t>Expand Operations and Client Services of the Memory &amp; Wellness Center - FAU</t>
  </si>
  <si>
    <t>Biophotonics - Continued Program Development - UCF</t>
  </si>
  <si>
    <t>Life Sciences - Development of New Degree Programs - UCF</t>
  </si>
  <si>
    <t>Simulation and Training - Research Expansion and Workforce Development - UCF</t>
  </si>
  <si>
    <t>Computer-Generation Animation - Create Florida Interactive Entertainment Academy Program Extension - UCF</t>
  </si>
  <si>
    <t>Marine and Coastal Research Center (New Program to Address Emerging Trends in Ocean and Coastal Communities) - UCF</t>
  </si>
  <si>
    <t>Expansion of Nursing Degree Program through Regional Campus System - UCF</t>
  </si>
  <si>
    <t>Expansion of Programs and Degree Production through Regional 2+2 Campus System - UCF</t>
  </si>
  <si>
    <t>Renewable Energy &amp; Energy Efficiency - Increase Faculty for Development of New Energy and Fuel Technologies - UCF</t>
  </si>
  <si>
    <t>Developing Florida's Water Resource Industry - Increase Faculty Needed for Solving the State's Water Resource Problems - UCF</t>
  </si>
  <si>
    <t>Research Initiative to Establish a Chemical &amp; Biological Sensing for Terrorist Threat Protection Research Center - UCF</t>
  </si>
  <si>
    <t>Establish Center for the Investigation of High Reliability Quick Response Teams (Readiness through Simulation) - UCF</t>
  </si>
  <si>
    <t>Sophomore Retention &amp; Graduation Rate Increase Initiative (develop &amp; implement programs to address the specific needs of sophomores) - UCF</t>
  </si>
  <si>
    <t>Increased Graduation Rates in Science &amp; Engineering (faculty and program expansion) - UCF</t>
  </si>
  <si>
    <t>Expansion of the Mission, Size, and Goals of the UCF Office of Pre-Health Professions Advising - UCF</t>
  </si>
  <si>
    <t>Life Sciences Program Enhancements and Health Faculty Recruitment Initiative - FIU</t>
  </si>
  <si>
    <t>Automated Student Degree Tracking and Communication System to Enhance Graduation Rates and Student Retention - FIU</t>
  </si>
  <si>
    <t>Hurricane Risk Assessment &amp; Construction Engineering Research Program Enhancements - Wall of Winds Project - FIU</t>
  </si>
  <si>
    <t>Increase Access to Core Courses: Recruit Additional Science &amp; Math Professors to Reduce Dependency on Adjunct Instructors - FIU</t>
  </si>
  <si>
    <t>Minority Biotech Institute - Research Capability Enhancements - FIU</t>
  </si>
  <si>
    <t>Improve Student Access to Wireless Information Technology and Media-Enabled Classrooms - FIU</t>
  </si>
  <si>
    <t>Florida Entrepreneurial Climate Study to Assess State and Regional Economic Dynamics - FIU</t>
  </si>
  <si>
    <t>Coastal &amp; River Ecological Research Initiative (expand current initiatives in education, environmental engineering and science) - UNF</t>
  </si>
  <si>
    <t>Establish a Center for Community Based Learning (for placement of students in service learning, field experiences, and internships) - UNF</t>
  </si>
  <si>
    <t>New Faculty to Meet Enrollment Growth - FGCU</t>
  </si>
  <si>
    <t>Expansion and Upgrade of Technological Resources - FGCU</t>
  </si>
  <si>
    <t>Enhancing Core Educational Enterprises</t>
  </si>
  <si>
    <t>Health Care Research</t>
  </si>
  <si>
    <t>Domestic Security Initiatives</t>
  </si>
  <si>
    <t>First-Year and Transfer Programs to Enhance Student Access, Retention &amp; Success  - UWF</t>
  </si>
  <si>
    <t>Building Capacity in Science, Technology, Engineering and Mathematics (STEM) - USF</t>
  </si>
  <si>
    <t>Student Tracking, Retention, and Graduation Success Initiatives</t>
  </si>
  <si>
    <t>Outreach and University Access Initiatives</t>
  </si>
  <si>
    <t>Meeting Workforce Needs in Education</t>
  </si>
  <si>
    <t>Meeting Workforce Needs in the Health Care and Life Science Fields</t>
  </si>
  <si>
    <t>Energy Sustainability Plan - Coping with Increased University Energy Costs - UCF</t>
  </si>
  <si>
    <t>Energy Efficiency and Energy Alternatives Research</t>
  </si>
  <si>
    <t>Graduate Program Support in Biomedical Sciences - FSU-MS</t>
  </si>
  <si>
    <t>Environmental, Climate, and Agricultural Research</t>
  </si>
  <si>
    <t xml:space="preserve">Meeting Workforce Needs in Science, Technology, Engineering, Mathematics and Other Targeted Fields </t>
  </si>
  <si>
    <t>Student Counseling &amp; Disability Services Access Expansion - FSU</t>
  </si>
  <si>
    <t>Health Care Research and Service Initiatives</t>
  </si>
  <si>
    <t xml:space="preserve">Additional clinical placements; research opportunities and funding; services made available to clients; more clients served. </t>
  </si>
  <si>
    <t>Expand Operations and Client Services of the Memory and Wellness Center</t>
  </si>
  <si>
    <t xml:space="preserve">Establishment of a Center for Community-Based Learning to provide students with transformational learning opportunities. Center will place students in service learning, field experiences, and internships within the Jacksonville community. Activities will be linked to and integrated with the academic program and curriculum. </t>
  </si>
  <si>
    <t>Increased # of students in UNF students in community internships, fieldwork experiences, and service learning; inventory of community-based learning opportunities; a co-curricular transcript</t>
  </si>
  <si>
    <t>Establish a Center for Community-Based Learning (For Placement of Students in Service Learning, Field Experiences, and Internships)</t>
  </si>
  <si>
    <t xml:space="preserve">Expansion of education and training programs offered through the USF Center for Entrepreneurship. Creation of a new bachelor's degree in entrepreneurship at the USF Lakeland Campus. </t>
  </si>
  <si>
    <t xml:space="preserve">Increased number of master's degrees in Entrepreneurship in Applied Technologies; improved student retention, time to degree, and preparedness for workforce </t>
  </si>
  <si>
    <t>Entrepreneurship, Innovation, and Community Development Initiative - to Enhance the USF Center for Entrepreneurship</t>
  </si>
  <si>
    <t>USF Tampa and Lakeland</t>
  </si>
  <si>
    <t>Interdisciplinary Brain Research - Expanding Research Infrastructure in Cognitive and Health-Related Sciences</t>
  </si>
  <si>
    <t>This request is to provide additional funding for the Biomedical Sciences graduate program within the FSU College of Medicine.  The purpose statement for the College of Medicine includes language that the college should "advance knowledge in the applied biomedical sciences" and "train future scientists." These funds will help support the program's goal of enrolling 50 students.</t>
  </si>
  <si>
    <t>Increased biomedical scientists; additional professional jobs; additional research funding; enhanced faculty recruitment; first class of 50 students expected to graduate in 2009.</t>
  </si>
  <si>
    <t>Graduate Program Support in Biomedical Sciences</t>
  </si>
  <si>
    <t>Pediatric Research to Reduce Learning Disabilities in Children and Youth</t>
  </si>
  <si>
    <t>Funding needed for the establishment of a research program dedicated to learning disabilities. Laboratory research will be conducted at the USF Children's Research Institute on the St. Petersburg Campus to impact the outcome of learning disorders and provide better treatment for in this area of pediatric research.</t>
  </si>
  <si>
    <t xml:space="preserve">Pediatric Research Team with focus on reducing learning disabilities in children and adolescents. </t>
  </si>
  <si>
    <t>Development of Citrus Plants Resistant to Citrus Canker, Greening and Other Diseases that Challenge Sustainable Citrus Production in Florida</t>
  </si>
  <si>
    <t xml:space="preserve">The successes of the Florida citrus industry has provided significant economic return to the State (@ $9B annually, @ 90,000 employees).  Current challenges to the citrus industry have largely come from the introduction, establishment and spread of numerous exotic pests and diseases, the most recent of which comprise serious threats to the continued viability of both commercial and dooryard citrus trees.  The request is for increased IFAS funding ($2M recurring) to support genetic improvement of citrus by accelerating the development of genetic solutions to current challenges, as well as to advance the technology necessary to address future challenges.  Partner programs exist, but the additional investment will expand the capability of those already committed to program goals, as well as to attract additional scientists to work on these important priorities, bringing additional scientific capability to the problems.  With broad partnership, UF IFAS research must ultimately deliver citrus plants conveying resistance to guarantee a sustainable citrus industry in Florida. </t>
  </si>
  <si>
    <t>Entrepreneurship, Innovation &amp; Community Development Initiative - To Enhance the USF Center for Entrepreneurship - USF Tampa and Lakeland</t>
  </si>
  <si>
    <t>Startup Funding for the Institute for Progressive Land Use (providing education, research, and policy guidance concerning appropriate land use) - NCF</t>
  </si>
  <si>
    <t>Complete the Development of the Pritzker Marine Biology Research Center (for marine conservation education, research and policy issues) - NCF</t>
  </si>
  <si>
    <t>Recruiting and Retaining World-Class Faculty and Graduate and Professional Students</t>
  </si>
  <si>
    <t>Stroke, the third largest cause of death, is a leading cause of serious long-term disability in the U.S. and worldwide. The 10-year survival rate has tripled to 35% in the last 20 years, yielding a much-increased proportion of survivors living with the chronic effects of stroke (currently more than 5.5 million Americans and their families, at a cost of over a $100B a year). The STOP Stroke Initiative is a new program that focuses on the most widely used, yet least understood, treatment for stroke: rehabilitation involving either preconditioning, reconditioning or reconstruction approaches. This research incorporates adult stem cell technology which offers the hope of growing new brain tissue whose function can be sculpted through rehabilitation in order to allow for more complete recovery. The success of this research requires the efforts of basic scientists working in concert with clinical scientists -- a rare combination that exists at UF's McKnight Brain Institute. Funding for 2 faculty and 1 staff person is requested along with OPS, expenses and operating capital.</t>
  </si>
  <si>
    <t>No specific outcomes are listed in the request.</t>
  </si>
  <si>
    <t>STOP Stroke Research Initiative at the McKnight Brain Institute</t>
  </si>
  <si>
    <t xml:space="preserve">Need for infrastructure needed to create an interdisciplinary brain research centered on magnetic resonance imaging technology. Expand current programs for the study of current problems in the Neurosciences. </t>
  </si>
  <si>
    <t xml:space="preserve">Leverage for support of federally funded programs in Neuroscience. </t>
  </si>
  <si>
    <t>UWF</t>
  </si>
  <si>
    <t>FAU</t>
  </si>
  <si>
    <t>UCF</t>
  </si>
  <si>
    <t>FAMU</t>
  </si>
  <si>
    <t>FIU</t>
  </si>
  <si>
    <t xml:space="preserve">Population statistics are projecting that by 2017 the number of 18 year olds will increase by 28% in Charlotte County, 50% in Collier County, and 35% in Lee County.  Some people believe that these statistics, in fact, may be conservative.  As the demand for education grows in the area, FGCU will also continue to expand.  Critical to facilitating the explosive growth of the university and a concomitant increase in degree production is the addition of well-qualified full-time faculty.  The university carefully tracks the ration of full-time faculty instruction to part-time faculty instruction to ensure a high-quality educational experience for its students and compliance with SACS accreditation standards.  In order to meet these demands, the institution is requesting additional funds to be able to expand access to the university.  Additional faculty will allow for a projected 3 to 1 full-time to part-time faculty ratio, additional sections of courses to be offered, and potentially the addition of new degree programs offered by FGCU.  </t>
  </si>
  <si>
    <t>ACCESS TO AND PRODUCTION OF DEGREES:  Enhancing Core Educational Enterprises</t>
  </si>
  <si>
    <t>BUILDING WORLD-CLASS ACADEMIC PROGRAMS AND RESEARCH CAPACITY:  Energy Efficiency and Energy Alternative Research</t>
  </si>
  <si>
    <t>BUILDING WORLD-CLASS ACADEMIC PROGRAMS AND RESEARCH CAPACITY:  Health Care Research</t>
  </si>
  <si>
    <t>BUILDING WORLD-CLASS ACADEMIC PROGRAMS AND RESEARCH CAPACITY:  Environmental, Climate, and Agricultural Research</t>
  </si>
  <si>
    <t>BUILDING WORLD-CLASS ACADEMIC PROGRAMS AND RESEARCH CAPACITY:  Domestic Security Initiatives</t>
  </si>
  <si>
    <t>Expansion of Student Access Across the Emerald Coast for Military Curricula Delivery, Technology Infrastructure, and to Address Teacher Shortages  - UWF</t>
  </si>
  <si>
    <t>UF</t>
  </si>
  <si>
    <t>FSU</t>
  </si>
  <si>
    <t>FSU-MS</t>
  </si>
  <si>
    <t xml:space="preserve">NCF requests funding for an "Institute for Progressive Land Use", which will provide a professional setting and organizational venue within which to address the land use issues facing the state of Florida.  With Florida’s population expected to double by 2050, the state faces serious and ongoing challenges with respect to the use and management of its land and natural resources.  NCF proposes an institute that approaches these issues from an interdisciplinary approach, as no such facility currently is in existence.  </t>
  </si>
  <si>
    <t>Start-Up Funding for the Institute for Progressive Land Use (Providing Education, Research, and Policy Guidance Concerning Appropriate Land Use)</t>
  </si>
  <si>
    <t>Solutions for Water Resource Sustainability</t>
  </si>
  <si>
    <t xml:space="preserve">The State's economic and social development for several decades has been fueled by its climate and abundant water resources; but we have been experiencing significant manmade and natural threats to those resources recently. The complex problems facing our State require long-term multidisciplinary scientific research and education programs to develop technologies and sustainable solutions for our continued prosperity. UF's request adds new faculty and technical support personnel, building on substantial existing faculty expertise across disciplines to build a world-class facility for water research and experiential learning -- the UF Water Systems Laboratory. The UF campus is a microcosm of Florida relative to land use patterns, drainage issues, etc., and will be used as a scaled pilot; then solutions can be scaled-up and adopted by cities, industries, agriculture, and natural resource agencies around Florida. The added value of this proposed model versus traditional research is the sytematic deployment of pilot scale test facilities that are integrated into working mixed-use landscapes.  </t>
  </si>
  <si>
    <t>The outcome of this effort will be world-class research and education programs that will develop, demonstrate, and deliver solutions to Florida's water-related problems. 12 new faculty will be hired and a state of the art Water Systems Laboratory will be built.</t>
  </si>
  <si>
    <t>Profitable and Sustainable Alternative Cropping Systems</t>
  </si>
  <si>
    <t>This request not only increases the economic sustainability of Florida's second largest economic impact sector -- agriculture -- but also increases environmental sustainability by reducing impacts of production practices through decreased impacts on water resources and has the potential to significantly identify and produce specialty niche crops. The funding is for faculty and operational resources which will address a variety of agricultural production and natural resources systems, including (1) economic and trade analysis, crop modeling, pest management, crop fertility and nutrition, and precision production techniques for improved sustainability; (2) increased alternative small farming systems; (3) development of speciality vegetable and floriculture crops that will be marketable and of high value; and (4) advancement of Florida's organic agriculture through pest management and soil fertility improvements. This is an expanded program which allows agricultural and natural resources industries to increase their $80B economic impact on Florida's economy through research and extension activities.</t>
  </si>
  <si>
    <t xml:space="preserve">Five main outcomes are highlighted: global competitiveness, improvements to existing crops, alternative enterprise opportunities, expansion of organic agriculture, and improved crop sustainability. </t>
  </si>
  <si>
    <t>Growth in research capacity will assist in procurement of external funding.</t>
  </si>
  <si>
    <t>Coastal and Marine Lab - Premier Research &amp; Teaching Facility by Making Improvements to the Infrastructure, Administration, and Management of the Lab</t>
  </si>
  <si>
    <t xml:space="preserve">UF/IFAS scientists will be encouraged to interact and become more involved with: middle and high school teachers in science education, African/Latin American biology departments, global research efforts on invasive species, and the NSF because it incorporates both invasive plants and animals. </t>
  </si>
  <si>
    <t xml:space="preserve">There are three main components to this proposal: 1.) The development of a scalable water treatment facility for testing and transitioning new technology for water treatment. 2.) A testing and certification laboratory to verify water resources technologies proposed to state and local agencies by the private sector. 3.) Additional faculty resources to supplement existing strength in our multidisciplinary approach to water resource education and training. </t>
  </si>
  <si>
    <t>Increased extramural funding for water related research, regional partnerships, increased graduate enrollment, establishment of Certificate programs, which are to be taught via distance education, and special programs taught at regional 2+2 campuses .</t>
  </si>
  <si>
    <t>Developing Florida's Water Resource Industry - Increase Faculty Needed for Solving the State's Water Resource Problems</t>
  </si>
  <si>
    <t>This request is expanding upon the College's existing expertise in tropical and emerging infectious disease, so as to enhance biosecurity against both natural and terrorist-initiated transnational disease threats. The additional resources will add to the research and training capacity within the College, including existing faculty and on-going national recruitments in the Department of Global Health.</t>
  </si>
  <si>
    <t xml:space="preserve">Increased funding from external sources totaling $10M over next five years. </t>
  </si>
  <si>
    <t>Enhancement of Biosecurity Against Emerging Infectious Disease Threats</t>
  </si>
  <si>
    <t>Integrated Spatial Technologies for Domestic Security and Sustainability</t>
  </si>
  <si>
    <t>Proposes to study homeland security in terms of prevention and detection, documentation of assets, and design of secure sustainable architectures. The PREVENT effort (Pattern Recognition to Enable Validated Entry) uses 3 dimensional laser scanning and state-of-the-art spatial documentation to detect suspicious activities and persons of interest. A Digital Design and Fabrication program will enable the most rapid facility response in an emergency and can be tailored to meet different conditions and demands.</t>
  </si>
  <si>
    <t>These programs have and will continue to develop funding from external sources, with the expectation of being self-sustaining within 3-5 years.</t>
  </si>
  <si>
    <t>This proposal seeks to expand the capabilities of the Integrated Situational Awareness System (ISAS) technologies already under development at the UF Digital Worlds Institute to create a Real-time Awareness, Decision-making And Response (RADAR) system to benefit local and statewide communities.  RADAR applications range from local fires and car accidents all the way up to coordinating multiple agency efforts and response during widespread natural disasters or large-scale terrorist attempts.  With adequate funding, it is anticipated that this system could be available for technology transfer, manufacturing and deployment as early as 2009-10.  This system is also needed at the federal level, and is transferable there also.  Most current monitoring and response systems still use PC-based standard keyboard/mouse interfaces.  The current status of UF's ISAS system is already based in next-generation visualization and user-interfaces, representing a substantial impovement in intuitive usage and response.</t>
  </si>
  <si>
    <t>BUILDING WORLD-CLASS ACADEMIC PROGRAMS AND RESEARCH CAPACITY:
Other World-Class Academic Program and Research Initiatives</t>
  </si>
  <si>
    <t>MEETING COMMUNITY NEEDS AND FULFILLING UNIQUE INSTITUTIONAL RESPONSIBILITIES:
Heath Care Research and Service Initiatives</t>
  </si>
  <si>
    <t>MEETING COMMUNITY NEEDS AND FULFILLING UNIQUE INSTITUTIONAL RESPONSIBILITIES:
Focused University and Community Needs</t>
  </si>
  <si>
    <t xml:space="preserve">Create a RADAR system available to local and statewide communities to aid in emergency management, saving lives and protecting property.   This system could be available for technology transfer, manufacturing and deployment as early as 2009-10.  Creates jobs and manufacturing opportunities for Florida. </t>
  </si>
  <si>
    <t>$3,934.775 in 07        $3,140,046 in 08</t>
  </si>
  <si>
    <t>Real-time Awareness, Decision-making and Response (RADAR) System for Florida Communities</t>
  </si>
  <si>
    <t>1.  Doubling of Federal C&amp;G expenditures within 5 years, tripling FSU's share of awards from NIH in 5 years; 
2.  Library transactions per state dollar will increase by 10% over 2 years, citation index of FSU Scholars will increase by 15% average over 5 years, item inventory to dollars ratio will increase by 5% by 2008; 
3.  discretionary dollars provided by central administration per faculty recruit will decrease by 5% by 2008, faculty awards per square foot of lab space will increase by 5% by 2008.</t>
  </si>
  <si>
    <t>In order to provide highly competitive packages that will be used to attract top students to Florida.</t>
  </si>
  <si>
    <t xml:space="preserve">Provide academic support services necessary for projected enrollment and degree production growth of 100% increase through fiscal year 2010-11. </t>
  </si>
  <si>
    <t>MEETING STATEWIDE PROFESSIONAL AND WORKFORCE NEEDS:
Meeting Workforce Needs in the Health Care and Life Sciences Fields</t>
  </si>
  <si>
    <t>MEETING STATEWIDE PROFESSIONAL AND WORKFORCE NEEDS:
Meeting Workforce Needs in Science, Technology, Engineering, Mathematics, and Other Targeted Fields</t>
  </si>
  <si>
    <t>BUILDING WORLD-CLASS ACADEMIC PROGRAMS AND RESEARCH CAPACITY:
Recruiting and Retaining world-Class Faculty and Graduate and Professional Students</t>
  </si>
  <si>
    <t>Florida ranks 5th nationally in energy consumed per capita, 3rd in total energy consumption, and 1st in biomass production. Florida has the potential to grow and manufacture biofuels from biomass. With process research and development, this biomass could produce over 12 billion gallons of ethanol. Florida can become the technology center for the development, demonstration, and commercialization of ethanol from agricultural crops, woody materials, and organic residues. Industry groups in Florida have expressed a need for research to test, validate, develop, and implement new technologies with Florida feedstocks. The proposed new initiative will provide the platform for ethanol and biofuel related research and development in Florida. This research and development initiative will accelerate commercial development of bioenergy production in Florida. It will also serve as a platform for UF to train the expert engineers and operations staff needed for Florida's emerging renewable energy industry. Funding for 6 faculty and 7 staff is requested.</t>
  </si>
  <si>
    <t xml:space="preserve">This initiative will build a base for both federal and private funding of renewable fuel research. State funding will assist in researching and developing the processes and production steps necessary for renewable energy refinement. </t>
  </si>
  <si>
    <t>Renewable Energy Initiative for Ethanol and Biofuel Research and Development</t>
  </si>
  <si>
    <t>UF-IFAS</t>
  </si>
  <si>
    <t xml:space="preserve">Support strategic priorities in teaching and research for the next three years.  These new programs will enhance PhD production, research productivity, resources for interdisciplinary training of students and links with agencies as PhD graduates are hired.  </t>
  </si>
  <si>
    <t xml:space="preserve">FSU has the opportunity to win a proposal competition to build a terahertz-to-infrared light source.  This project will facilitate the research training of students and postdoctoral fellows in STEM disciplines and contribute to external funding.  This funding request will provide supporting resources required for a successful proposal to the National Science Foundation.    </t>
  </si>
  <si>
    <t>The university will increase the number of students and faculty participating in international exchange.  Furthermore, the university will develop international programs in conjunction with the United States Agency for International Development.  These services will enhance the global perspective of students and faculty.</t>
  </si>
  <si>
    <t>USF-Polytechnic</t>
  </si>
  <si>
    <t xml:space="preserve">This request will support 17 world-class scholars and 40-60 graduate students in electrical engineering, material sciences, optical sciences, and physics in an effort to perform research and instruction focused on technologies and economic development opportunities.    </t>
  </si>
  <si>
    <t>FSU requests funds to gain additional efficiencies throughout campus business operations. Improvements and enhancements are needed related to university-wide financial reports, information related to the delivery of financial aid and registration information to students, and also to manage the overall processes needed for carrying out the fiduciary responsibilities of the university.</t>
  </si>
  <si>
    <t>To improve management of data and information throughout the university - in areas of department financial reports, student financial aid, cashier systems, and treasury management.</t>
  </si>
  <si>
    <t>Business Process Improvement by Better Data Management</t>
  </si>
  <si>
    <t>Funds will expand and strengthen research partnerships of the Dept. of Biology with Hubbs-Sea World Research Institute and the Florida Fish and Wildlife Conservation Commission - to address emerging trends in ocean and coastal communities, focusing on the environment and conservation which are strengths of the UCF's academic and research programs. The UCF-HSWRI relationship will make UCF the lead partner in a world-class coastal research center.  Proposal requests 6 faculty and 3.5 staff positions.</t>
  </si>
  <si>
    <t>To recruit and provide  financial support of graduate students; expansion of research; enhance external funding potential from federal, state and regional sources; grow the UCF conservation program.</t>
  </si>
  <si>
    <t>Marine and Coastal Research Center (New Program to Address Emerging Trends in Ocean and Coastal Communities)</t>
  </si>
  <si>
    <t>Invasive Species Research and Education Program</t>
  </si>
  <si>
    <t>UNF is directly involved in its regional community to foster science and engineering knowledge and to enhance public appreciation and use of the area's unique reverine environment.  Funds will expand the interdisciplinary programs in Education, Environmental Engineering and Science for further study within the "St Johns River Initiative," and will provide support to the UNF Environmental Center. Engineering and science initiatives will include real-time monitoring stations to track selected species over a broad area and to develop biological assessments. New faculty (8 faculty and 2 staff positions) will focus on riverine research.  UNF will develop a new degree program in environmental engineering.</t>
  </si>
  <si>
    <t>Research will collect data, dispense science-based coastal and riverine ecological information to the region, to university interdisciplinary efforts and to the public schools; program will further coordinate with state &amp; national agencies.</t>
  </si>
  <si>
    <t>Coastal and River Ecological Research Initiative (Expand Current Initiatives in Education, Environmental Engineering, and Science)</t>
  </si>
  <si>
    <t>Climate and Weather Decision Tools and Statewide Distance Education System</t>
  </si>
  <si>
    <t xml:space="preserve">This funding request provides faculty and operational resources to address a variety of issues: (1) Development of methodologies to deliver climate forecasts and customized information to agricultural, foresty and water resource managers in Florida. (2) Conduct the research that is needed to combine and translate climate, agicultural, forestry and water resources information into decision-aid products to be used by resource managers. (3) Provide accurate and timely weather and climate information. (4)  Design and implement decision aid tools to assist resource managers and producers mitigate risks associated with climate variability. (5) Integrate weather and climate data into management tools, warnings, decision aids and emergency managment for decision makers ranging from National Weather Service meteorologists to home owners.  It will also an enhance and upgrade the current IFAS statewide Information Technology system and Web network.  </t>
  </si>
  <si>
    <t xml:space="preserve">Improved delivery of climate and weather information/training to Florida counties with regard to better manage natural resources, control pests, deal with severe weather events, mitigate risks in agricultural production, protect livestock and wildlife, and evaluate weather related risks.   </t>
  </si>
  <si>
    <t xml:space="preserve">FIU's International Hurricane Research Center (IHRC) is conducting tests on the damage to building stock and evaluations on building codes with their Wall of Wind initiative.  Preliminary funds have been invested into the prototype Wall of Wind Phase I and Phase II testing apparatus. The Wall of Wind Phase III will assess hurricane landfall intensity and damages. This will require new, experimental full-scale testing platforms to evaluate low rise structures under extreme wind loading and wind driven rain.     </t>
  </si>
  <si>
    <t>Summary of University Issues</t>
  </si>
  <si>
    <t>2007-08 Legislative Budget Request</t>
  </si>
  <si>
    <t>University of Florida</t>
  </si>
  <si>
    <t>Title and University Priority</t>
  </si>
  <si>
    <t>Brief Description/Justification</t>
  </si>
  <si>
    <t>University Outcomes</t>
  </si>
  <si>
    <t>2007-2008 Request</t>
  </si>
  <si>
    <t>Expansion of the Information &amp; Engineering Technology Programs to Support Ongoing Education and Training in the IT Profession (Tampa / Sar/Man) - USF</t>
  </si>
  <si>
    <t>USF- Lakeland and Sarasota Manatee</t>
  </si>
  <si>
    <t xml:space="preserve">Funds will be used for three purposes: faculty lines, seed money to attract federal dollars to this research area, and the recruitment and training of graduate students. Returns on investment include lower rates of cardiovascular disease, osteoporosis and cancer in Florida. </t>
  </si>
  <si>
    <t>UF-IFAS and FIU</t>
  </si>
  <si>
    <t>Florida Foods for Optimal Health Research Initiative</t>
  </si>
  <si>
    <t xml:space="preserve">Diabetes is a national public health epidemic, with enormous consequences. As the current population ages and retirees continue to choose to live in Florida, the health concerns associated with aging, notably diabetes and other degenerative diseases, will have major consequences for our State.  Therefore, there is a pressing need to develop novel therapeutics for such diseases. The requested funds will be used by the McKnight Brain Institute (MBI) for targeted recruitments of world-class investigators who focus on pre-clinical models of diabetes and degerataive disease, and novel therapeutic reagent development.  These will complement existing programs dedicated to the delivery of viral vectors and progenitor cell biology.  Recent discoveries at MBI-UF have proven that adult cells have many of the same abilities to rescue and replace at-risk cells in many degenerative diseases, such as diabetes, Parkinson's, and Alzheimer's, as are touted for their more primitive controversial "cousins", embryonic stem cells.  </t>
  </si>
  <si>
    <t>Will lead to new jobs, research efforts, communication of findings to legislature and state bodies, and promotion of outreach efforts.</t>
  </si>
  <si>
    <t>Cell and Tissue Engineering Initiative Involving Multidisciplinary Collaborations</t>
  </si>
  <si>
    <t>ACCESS TO AND PRODUCTION OF DEGREES</t>
  </si>
  <si>
    <t>MEETING STATEWIDE WORKFORCE AND PROFESSIONAL NEEDS</t>
  </si>
  <si>
    <t>BUILDING WORLD-CLASS ACADEMIC PROGRAMS AND RESEARCH CAPACITY</t>
  </si>
  <si>
    <t>MEETING COMMUNITY NEEDS AND FULFILLING UNIQUE INSTITUTIONAL RESPONSIBILITIES</t>
  </si>
  <si>
    <t>OVERALL TOTALS</t>
  </si>
  <si>
    <t>The initiative will aid in the creation of performance ratings for building products and development of affordable mitigation measures for existing homes vulnerable to hurricanes. In addition, the project will aid in community outreach, education and employment opportunities.</t>
  </si>
  <si>
    <t>Hurricane Risk Assessment &amp; Engineering Research Program Enhancements - Wall of Wind Project</t>
  </si>
  <si>
    <t>NCF</t>
  </si>
  <si>
    <t xml:space="preserve">Proposes development of a distributed center of "Chemical Sensing and Measurement for Protection from Terrorist Threats." The focus of the proposed center would be the development of sensing and measurement devices and methods directly applicable to the protection of lives and infrastructure. </t>
  </si>
  <si>
    <t xml:space="preserve">The center will provide technologies to the Department of Homeland Security, along with introducing highly skilled counter terrorism graduates to the workforce, and enhancing security and economic well-being for UCF's tourist intensive local economy.  </t>
  </si>
  <si>
    <t>Proposes "The Center for the Investigation of High Reliability Quick Response Teams" to increase our understanding of what disaster response units need to know when dealing with unexpected events in order to improve capability of responding in the future. Simulation based training will be used to better prepare quick response organizations and to facilitate learning of the individuals and teams in these organizations.</t>
  </si>
  <si>
    <t xml:space="preserve">The development of this center will allow UCF to pursue research and development dollars available through a variety of federal and private funding sources. </t>
  </si>
  <si>
    <t>Establish Center for the Investigation of High-Reliability Quick Response Teams  (Readiness Through Simulation)</t>
  </si>
  <si>
    <t>Continues and expands UF's involvement, which began in 2005, in the High Tech Corridor.  The program provides applied research opportunities between Florida high technology companies and universities, in turn providing more research opportunities for faculty and students.  Also provides training for graduate students giving them the workforce skills needed by the high tech companies.  Requests funding for 15 faculty and 5 other positions, as well as OPS funding.  This request is an increase over last year's funding, as a result of last year's successes and the anticipation of greater demands on the university for the 2007-08 year.  FY 2006 successes include $775k UF approved research grants to match approximately $1M in industry cash funds and $1M in industry in-kind support for 12 collaborative research projects.  Last year's overall efforts supported 20 faculty and 35 graduate students at UF.</t>
  </si>
  <si>
    <t>Greater participation in FHTC , support for 15 faculty,  5 staff</t>
  </si>
  <si>
    <t>Florida High Tech Corridor Council Matching Funds Program</t>
  </si>
  <si>
    <t>Biophotonics is the science of generating and harnessing light (photons) to image, detect and manipulate biological materials.  In this expanding, emerging technology, biophotonics is used in biology to probe for molecular mechanisms, function, and structure and is used in medicine to study tissue and blood at the macro and micro/nano organism level to detect, diagnose and treat diseases.  This is a strong interdisciplinary field; will promote partnership projects with the Burnett College of Biomedical Sciences and the new medical school.  Funds will build permanent infrastructure by enabling the College of Optics and Photonics to hire four additional chaired or senior professors and five junior faculty and additional research &amp; support personnel.</t>
  </si>
  <si>
    <t>Funding will generate more faculty to increase graduate education and expand research.  Projected increase in masters and doctoral students and graduates.  Additional hirings will further develop a permanent infra-structure.</t>
  </si>
  <si>
    <t>New Faculty to Meet Enrollment Growth</t>
  </si>
  <si>
    <t>FGCU</t>
  </si>
  <si>
    <t>1.  Headcount growth from 8,160 in 2006 to 13,712 in 2010;
2.  FTE growth from 5100 in 2006 to 8570 in 2010;
3.  An additional 1,700 bachelor's, 680 master's and 8 doctoral degrees within the next 5 years.</t>
  </si>
  <si>
    <t>Gator Engineering Freshman Design Laboratory</t>
  </si>
  <si>
    <t xml:space="preserve">Improved retention of engineering students. </t>
  </si>
  <si>
    <t>Total Request</t>
  </si>
  <si>
    <t>Investments in Science, Technology, Engineering and Mathematics (STEM)</t>
  </si>
  <si>
    <t>Attract students to help create a graduate-level workforce to maintain Florida's competitiveness and innovation</t>
  </si>
  <si>
    <t>Provide 25 new Presidential ($24,000 annually) 4-year fellowships each year.  Provide supplements to the normal stipend (research or teaching) provided by a department or college to become more competitive for university fellowships ($5,000 annually).</t>
  </si>
  <si>
    <t>On average, each of the faculty members will train 2 M.S. and 2 Ph.D. students, will publish 2 research papers per year and receive $125K in external research funding per year.</t>
  </si>
  <si>
    <t xml:space="preserve">Will deliver a user presentation interface that will provide a positive experience for the students, faculty and staff at FSU.  </t>
  </si>
  <si>
    <t>Library Resources</t>
  </si>
  <si>
    <t>5,000 scholarly journal subscriptions; 50 online journal package backfiles; 20 databases; 10 datasets, 100,000 e-books; 3 librarians; access to millions of journal articles and books.</t>
  </si>
  <si>
    <t xml:space="preserve">This initiative will complete the development of a world class marine science center on the New College campus. The establishment of the Pritzker Marine Biology Research Center will designate the program as NCF’s first official (University) Center. The new Center will focus on marine conservation research and policy issues, and will attract the participation of scientists and scholars from a broad array of backgrounds and interests.  It also will increase the College’s community outreach and engagement.  The money requested is intended to add administrative and support infrastructure, provide for routine replacement of livestock and system maintenance, fund an enhanced K-12 Teacher Workshop Program, as well as other necessary enhancements.  The PMBRC currently uses educationally-driven displays to teach students how to create and maintain a captive environment and is a valuable resource for faculty to use in preparing NCF students as future conservation leaders in science and social science disciplines.  </t>
  </si>
  <si>
    <t>Complete the Development of the Pritzker Marine Science Center (For Marine Conservation Education, Research, and Policy Issues)</t>
  </si>
  <si>
    <t>Veterinary Medical Center and Equine Sports Medicine Program</t>
  </si>
  <si>
    <t>USF</t>
  </si>
  <si>
    <t xml:space="preserve">Our quality of life, standard of living, and national security depend on energy and we're faced with availability issues of a sustainable energy supply.  Thus energy is receiving unprecedented attention nationally and in Florida. UF already has diverse energy expertise (more than 100 such research faculty with some $42M/4 years funded research).  UF has 18 energy-related centers, laboratories, and institutes, and the only Nuclear Engineering Department in the State.  Therefore, UF requests funds to establish a new institute to gather interdisciplinary energy expertise under one umbrella to address major energy research opportunities. The capabilities of such an institute would attract high tech energy companies to the State, and they would be sustained as they develop.  Anticipate expanding to include other state universities and research groups to provide a statewide energy research and resource base. Five organizational areas of the institute would be:  energy efficiency, renewable energy, nuclear energy, commercialization, and policy and economics.  </t>
  </si>
  <si>
    <t>The Florida Institute for Sustainable Energy will develop the energy efficient technologies, sustainable practices, policy analyses, and educated citizens necessary to solve the global issue of sustainable energy.</t>
  </si>
  <si>
    <t>State University System of Florida</t>
  </si>
  <si>
    <t>8% Allocation</t>
  </si>
  <si>
    <t>2007-08 Funded with Non-Recurring Resources</t>
  </si>
  <si>
    <t>Florida High Tech Corridor Council Matching Funds Program - UF</t>
  </si>
  <si>
    <t>Florida Institute for Sustainable Energy - UF</t>
  </si>
  <si>
    <t>Solutions for Water Resource Sustainability - UF</t>
  </si>
  <si>
    <t>Florida Center for Imaging Instrumentation in Optics, Astrophysics &amp; Space Science, Bio-Medical, and Advanced Concepts - UF</t>
  </si>
  <si>
    <t xml:space="preserve">It is noted that journal and periodical subscriptions will be expanded and that there will be the expansion of access to electronic collections and databases. It will increase access to information by faculty across all university sites. FAU predicts that access to information will greatly enhance the ability of FAU researchers to increase competitive grant proposal submissions and subsequent awards, which will result in increased publications, patent and license opportunities, and other efforts that increase the quality of life and the economy of the region, state, and nation.  </t>
  </si>
  <si>
    <t>Research on the development of novel carbon-based materials - for use in manufacturing (lightweight armor for personnel protection, non-linear optics, carbon foam heat transfer agents, structural materials for advanced aircraft, phase change agents and transparent armor).  Focus of the research is on thermal conductivity, electrical conduction, fracture toughness and response to magnetic fields.  A source of strength for this effort is FAMU's Industrial Cluster that includes companies such as Boeing and Siemens whose businesses rely heavily on this class of materials for the construction of advanced aircraft, electronic sensors and other products.</t>
  </si>
  <si>
    <t>Additional federal funding: Army Research Organization and Dept. of Energy.  State funds will allow FAMU to support post-doctoral associates, visiting scientists, specialized technicians and world-class faculty with expertise in carbon-based nanoscience.</t>
  </si>
  <si>
    <t>Expand the Institute for the Study of Carbon Based Nanomaterials to Focus on the Development and Understanding of Novel Carbon Based Materials</t>
  </si>
  <si>
    <t xml:space="preserve">The requested funding will enable the School of Nursing to expand four degree programs through UCF’s Regional Campus System.  This multi-program approach to the nursing shortage recognizes the need for nurses at different levels and UCF’s unique and targeted responsiveness throughout an eleven county region.  Enrollments will be increased in the following programs: (1) Generic (basic) BSN program, (2) RN-BSN Program, and (3) the Concurrent ASN/BSN Program.  These undergraduate programs will also provide the infrastructure for producing more master’s degree graduates through the online MSN program, thereby preparing more nursing faculty for universities and community colleges.  </t>
  </si>
  <si>
    <t>61 additional BSN degrees in year two, increasing to 164 by year five</t>
  </si>
  <si>
    <t>$1,500,000 per year through year five</t>
  </si>
  <si>
    <t>Expansion of the Mission, size, and Goals of the UCF Office of Pre-Health Professions Advising</t>
  </si>
  <si>
    <t>Expansion of Nursing Degree Progrm Through Regional Campus System</t>
  </si>
  <si>
    <t xml:space="preserve">The University of South Florida proposes to address the State’s critical nursing shortage through increased degree production at both the baccalaureate level and the doctoral level by expanding the BSN program to the USF ST. Petersburg Campus and increasing enrollment in the DNP program at the Health Science Center.  To address the nursing shortage and respond to the community demand for increasing the number of nurses in Pinellas County and the Tampa Bay area, USF St. Petersburg, in partnership with the College of Nursing at USF HSC, will expand the Clinical Collaborative and initiate baccalaureate nursing program services in Pinellas County.  To meet the increasing demand for nursing instructors with advanced degrees in the State of Florida, a special population of students will earn the Doctorate in Nursing Practice (DNP).  These degreed specialists will teach in the undergraduate and graduate programs and maintain practice opportunities.  </t>
  </si>
  <si>
    <t>At the baccalaureate level, it is anticipated that 80-100 nursing students will be served through the program expansion at USF St. Petersburg per year for the next five years.  Enrollment in the DNP will begin at 15 students and increase to 45 over the next five years.</t>
  </si>
  <si>
    <t>$2,187,051   at St. Petersburg  $413,149 for DNP</t>
  </si>
  <si>
    <t>Nursing Workforce Development - To Address the Shortage of Nurses and Nursing Faculty Members</t>
  </si>
  <si>
    <t>USF- St. Pete and USF-HSC</t>
  </si>
  <si>
    <t>Center for Teaching Excellence in Medical Education</t>
  </si>
  <si>
    <t>This request for funds for the USF Health Institute for Innovation in Education related to and involved with the efforts of the College of Medicine to increase enrollment consistent with the BOG resolution.  College oF Medicine students (as well as those in other disciplines) will benefit from this program, which acknowledges different learning styles and creates alternate approaches to the mastery of knowledge.</t>
  </si>
  <si>
    <t>All MD students will benefit (increasing from 480 in 2006-07 to 719 in 2010-11), as well as other USF Health and DPT Students.  An additional 80 MD degrees will be produced annually.  Other qualitative outcomes are also anticipated.</t>
  </si>
  <si>
    <t>USF-HSC</t>
  </si>
  <si>
    <t xml:space="preserve">Florida faces critical shortages or graduates in several areas.  To meet these identified areas of pressing need, UWF must expand offerings in critical need areas such as Nursing Teacher Education, Allied Health, and Engineering.  But merely expanding undergraduate access is not enough.  The university must also help create a larger supply of students prepared for and interested in pursuing careers in strategic areas in which current student supply is low.  Therefore, UWF is requesting funds to increase student access in these areas and to expand the pipeline within K12.  The university is proposing:   </t>
  </si>
  <si>
    <t>Total for Proposal:  $1,582,640</t>
  </si>
  <si>
    <t xml:space="preserve">1.  Expanding nursing enrollment and the number of MSN- and BSN-prepared nurses; </t>
  </si>
  <si>
    <t>Initiative will support 300 students.  FIU will further expand its research enterprise, and develop solutions for related health issues, specifically for critical minority issues and health disparities.</t>
  </si>
  <si>
    <t>Life Sciences Program Enhancements and Health Faculty Recruitment Initiative</t>
  </si>
  <si>
    <t>Biotechnology fields are expanding rapidly and there is a shortage of skilled workforce in the Florida biotech industry (54 biotechnical companies).  Funds will allow the Burnett College of Biomedical Sciences to develop new degrees: BS in Biotechnology, an accelerated BS/MS program; a MS/MBA program.  Funds will build infrastructure for research and undergraduate and graduate education in an interdisciplinary effort</t>
  </si>
  <si>
    <t>Proposal projects a BS program enrollment of 500 in five years and a MS enrollment of 100 in five years.  Trained highly skilled graduates for the Florida pharmaceutical and biotechnology industries. New programs for working professionals.</t>
  </si>
  <si>
    <t>Life Sciences - Development of New Degree Programs</t>
  </si>
  <si>
    <t>Expanding Dental Education Opportunities on the UF-Jacksonville Campus</t>
  </si>
  <si>
    <t>There has been a significant increased demand for dental education nationally; UF has experienced application increases from 585 in 2001 to 1,060 in 2005, with over 1,400 to date for the 2006 cycle. In 2001, less that 30% of the UF College of Dentistry graduates in D.M.D. program applied to advanced education or graduate programs. This rose to 45% in 2006. The proposal includes expansion of the Internationally-Educated Dentists Program (IEDP), expansion of the existing pediatric dental program, and relocation of the existing advanced education in general dentistry (AEGD) program in order to provide state-of-the-art equipment and classrooms in a new clinical facility. The funding request basically is for 27 new positions, 5 of those are faculty.</t>
  </si>
  <si>
    <t>Primarily attraction of research funding, exposure of students to cutting-edge knowledge, and development of better equine hospital services.</t>
  </si>
  <si>
    <t>UF - IFAS</t>
  </si>
  <si>
    <t>This Center performs basic research on energy independence, detection of IEDs, biological and chemical weapons and novel desktop x-ray sources.  The focus of this research is to utilize new tools to investigate the fundamental physics required for longer lasting and hotter plasmas. Center is primarily funded by the Department of Defense.  FAMU faculty has assembled a group of researchers dedicated to the development of advances sensors and imaging systems for nuclear materials and weapons of mass destruction (WMD) and their delivery systems.</t>
  </si>
  <si>
    <t>Additional funding by the Dept. of Defense and the Dept. of Energy is projected ($4.5 million in 2007-08).  Additional personnel is required to meet the project management, construction and research needs of the Center.</t>
  </si>
  <si>
    <t>Expand the Center for Plasma Science and Technology to Perform Basic Research in the Use of Man-Made Plasma</t>
  </si>
  <si>
    <t>To maintain the high degree of technical innovation and development required to train a workforce and maintain Florida’s leadership in modeling and simulation requires academic support both for the highest level of scientific research and professional workforce development.  MS&amp;T has matured into a complex, multidisciplinary science requiring knowledge contributed from psychologists, mathematicians, computer scientists, statisticians, digital artists and engineers, to name a few. To keep pace with technology demands of modern MS&amp;T requires research and education not only in these disciplines, but also in such related areas as telecommunications, wireless communications, computer and information processing technology, display systems, and other hardware and software that support a broad range of information sciences areas. This initiative focuses on providing the necessary senior research faculty vital for continuation of Florida’s preeminence in modeling and simulation research, development, and production</t>
  </si>
  <si>
    <t>STATE UNIVERSITY SYSTEM</t>
  </si>
  <si>
    <t>NEW FLORIDA INITIATIVE</t>
  </si>
  <si>
    <t>SUMMARY OF UNIVERSITY ISSUES</t>
  </si>
  <si>
    <t>2011-12 LEGISLATIVE BUDGET REQUEST</t>
  </si>
  <si>
    <t>USF-Polytech</t>
  </si>
  <si>
    <t xml:space="preserve">This request is for an additional 134 FTEs in enrollment growth for 2010-11.  Funding will be needed in the following areas:  academic administration, instruction, academic advising, student services, university support, research and public service.   </t>
  </si>
  <si>
    <t>MEETING STATEWIDE PROFESSIONAL AND WORKFORCE NEEDS - $18,161,600</t>
  </si>
  <si>
    <t>BUILDING WORLD-CLASS ACADEMIC PROGRAMS AND RESEARCH CAPACITY - $69,178,863</t>
  </si>
  <si>
    <t>Predicted to provide 120 high wage jobs in biomedical research with total annual salaries of $7.9M and downstream economic impact of $33M with an added 169 jobs.  Research programs will result in 5-10 disclosure/patents and 2-4 license agreements annually; training site for an estimated 200 pharmacists per year.</t>
  </si>
  <si>
    <t xml:space="preserve">Funding is requested to increase access of underrepresented minorities to health professions through the post baccalaureate program - leading to a master's in biomedical sciences; and through distance learning offerings - leading to a master's program in nursing and a master's in public health.     </t>
  </si>
  <si>
    <t>Anticipated that this initiative will add 20-35 FTE students per year within the next five years.  An estimated 240 master's degrees are expected within the next five years.</t>
  </si>
  <si>
    <t>REPLACEMENT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</si>
</sst>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0%"/>
    <numFmt numFmtId="173" formatCode="0.000000000000000%"/>
    <numFmt numFmtId="174" formatCode="#,##0.000000_);[Red]\(#,##0.000000\)"/>
    <numFmt numFmtId="175" formatCode="#,##0.0_);[Red]\(#,##0.0\)"/>
    <numFmt numFmtId="176" formatCode="#,##0.000_);[Red]\(#,##0.000\)"/>
    <numFmt numFmtId="177" formatCode="#,##0.0000_);[Red]\(#,##0.0000\)"/>
    <numFmt numFmtId="178" formatCode="#,##0.00000_);[Red]\(#,##0.00000\)"/>
    <numFmt numFmtId="179" formatCode="&quot;$&quot;#,##0.00;\(&quot;$&quot;#,##0.00\)"/>
    <numFmt numFmtId="180" formatCode="&quot;$&quot;#,##0"/>
    <numFmt numFmtId="181" formatCode="&quot;$&quot;#,##0.00"/>
    <numFmt numFmtId="182" formatCode="_(* #,##0.0_);_(* \(#,##0.0\);_(* &quot;-&quot;?_);_(@_)"/>
    <numFmt numFmtId="183" formatCode="_(&quot;$&quot;* #,##0.0_);_(&quot;$&quot;* \(#,##0.0\);_(&quot;$&quot;* &quot;-&quot;??_);_(@_)"/>
    <numFmt numFmtId="184" formatCode="_(&quot;$&quot;* #,##0.000_);_(&quot;$&quot;* \(#,##0.000\);_(&quot;$&quot;* &quot;-&quot;??_);_(@_)"/>
    <numFmt numFmtId="185" formatCode="_(&quot;$&quot;* #,##0_);_(&quot;$&quot;* \(#,##0\);_(&quot;$&quot;* &quot;-&quot;??_);_(@_)"/>
  </numFmts>
  <fonts count="51">
    <font>
      <sz val="10"/>
      <name val="Arial"/>
      <family val="0"/>
    </font>
    <font>
      <u val="single"/>
      <sz val="10"/>
      <color indexed="12"/>
      <name val="Arial"/>
      <family val="0"/>
    </font>
    <font>
      <u val="single"/>
      <sz val="10"/>
      <color indexed="36"/>
      <name val="Arial"/>
      <family val="0"/>
    </font>
    <font>
      <sz val="8"/>
      <name val="Arial"/>
      <family val="0"/>
    </font>
    <font>
      <b/>
      <sz val="10"/>
      <name val="Book Antiqua"/>
      <family val="1"/>
    </font>
    <font>
      <sz val="10"/>
      <name val="Book Antiqua"/>
      <family val="1"/>
    </font>
    <font>
      <sz val="12"/>
      <name val="Book Antiqua"/>
      <family val="1"/>
    </font>
    <font>
      <sz val="8"/>
      <name val="Times New Roman"/>
      <family val="0"/>
    </font>
    <font>
      <b/>
      <u val="single"/>
      <sz val="10"/>
      <name val="Book Antiqua"/>
      <family val="1"/>
    </font>
    <font>
      <b/>
      <sz val="12"/>
      <color indexed="10"/>
      <name val="Book Antiqua"/>
      <family val="1"/>
    </font>
    <font>
      <sz val="10"/>
      <color indexed="8"/>
      <name val="Book Antiqua"/>
      <family val="1"/>
    </font>
    <font>
      <b/>
      <sz val="12"/>
      <name val="Book Antiqua"/>
      <family val="1"/>
    </font>
    <font>
      <b/>
      <sz val="14"/>
      <name val="Book Antiqua"/>
      <family val="1"/>
    </font>
    <font>
      <b/>
      <u val="single"/>
      <sz val="12"/>
      <name val="Book Antiqua"/>
      <family val="1"/>
    </font>
    <font>
      <b/>
      <sz val="11"/>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thin"/>
      <right style="medium"/>
      <top style="thin"/>
      <bottom style="medium"/>
    </border>
    <border>
      <left style="medium"/>
      <right style="medium"/>
      <top style="thin"/>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color indexed="63"/>
      </left>
      <right style="medium"/>
      <top style="medium"/>
      <bottom style="medium"/>
    </border>
    <border>
      <left style="medium"/>
      <right style="medium"/>
      <top style="medium"/>
      <bottom style="mediu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thin"/>
      <top>
        <color indexed="63"/>
      </top>
      <bottom style="thin"/>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color indexed="63"/>
      </left>
      <right style="medium"/>
      <top style="thin"/>
      <bottom style="medium"/>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style="thin"/>
      <right style="medium"/>
      <top style="medium"/>
      <bottom>
        <color indexed="63"/>
      </bottom>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79">
    <xf numFmtId="0" fontId="0" fillId="0" borderId="0" xfId="0" applyAlignment="1">
      <alignment/>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180" fontId="5" fillId="0" borderId="11"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6" fontId="4"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180" fontId="5" fillId="0" borderId="11" xfId="0" applyNumberFormat="1" applyFont="1" applyBorder="1" applyAlignment="1">
      <alignment horizontal="center" vertical="center" wrapText="1"/>
    </xf>
    <xf numFmtId="0" fontId="5" fillId="0" borderId="12" xfId="0" applyFont="1" applyFill="1" applyBorder="1" applyAlignment="1">
      <alignment horizontal="center" vertical="center" wrapText="1"/>
    </xf>
    <xf numFmtId="6" fontId="5" fillId="0" borderId="11"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180" fontId="5"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15" xfId="0" applyFont="1" applyFill="1" applyBorder="1" applyAlignment="1">
      <alignment horizontal="center" vertical="center" wrapText="1"/>
    </xf>
    <xf numFmtId="180" fontId="5" fillId="0" borderId="15"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6" fontId="4" fillId="0" borderId="19" xfId="44" applyNumberFormat="1" applyFont="1" applyFill="1" applyBorder="1" applyAlignment="1">
      <alignment horizontal="center" vertical="center" wrapText="1"/>
    </xf>
    <xf numFmtId="6" fontId="5" fillId="0" borderId="20" xfId="44"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6" fontId="5" fillId="0" borderId="22" xfId="44" applyNumberFormat="1" applyFont="1" applyFill="1" applyBorder="1" applyAlignment="1">
      <alignment horizontal="center" vertical="center" wrapText="1"/>
    </xf>
    <xf numFmtId="6" fontId="5" fillId="0" borderId="19" xfId="44" applyNumberFormat="1" applyFont="1" applyFill="1" applyBorder="1" applyAlignment="1">
      <alignment horizontal="center" vertical="center" wrapText="1"/>
    </xf>
    <xf numFmtId="180" fontId="5" fillId="0" borderId="20" xfId="0" applyNumberFormat="1" applyFont="1" applyFill="1" applyBorder="1" applyAlignment="1">
      <alignment horizontal="center" vertical="center" wrapText="1"/>
    </xf>
    <xf numFmtId="180" fontId="5" fillId="0" borderId="19"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6" fontId="5" fillId="0" borderId="20" xfId="0" applyNumberFormat="1" applyFont="1" applyBorder="1" applyAlignment="1">
      <alignment horizontal="center" vertical="center" wrapText="1"/>
    </xf>
    <xf numFmtId="6" fontId="5" fillId="0" borderId="1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180" fontId="5" fillId="0" borderId="0" xfId="0" applyNumberFormat="1" applyFont="1" applyFill="1" applyBorder="1" applyAlignment="1">
      <alignment horizontal="center" vertical="center" wrapText="1"/>
    </xf>
    <xf numFmtId="180" fontId="5" fillId="0" borderId="0" xfId="0" applyNumberFormat="1" applyFont="1" applyBorder="1" applyAlignment="1">
      <alignment horizontal="center" vertical="center" wrapText="1"/>
    </xf>
    <xf numFmtId="180"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4" fillId="0" borderId="23" xfId="0" applyFont="1" applyBorder="1" applyAlignment="1">
      <alignment horizontal="center" vertical="center" wrapText="1"/>
    </xf>
    <xf numFmtId="0" fontId="5" fillId="0" borderId="17"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180" fontId="5" fillId="0" borderId="14" xfId="0" applyNumberFormat="1" applyFont="1" applyFill="1" applyBorder="1" applyAlignment="1">
      <alignment horizontal="center" vertical="center" wrapText="1"/>
    </xf>
    <xf numFmtId="6" fontId="5" fillId="0" borderId="0" xfId="0" applyNumberFormat="1" applyFont="1" applyFill="1" applyBorder="1" applyAlignment="1">
      <alignment horizontal="center" vertical="center" wrapText="1"/>
    </xf>
    <xf numFmtId="0" fontId="5" fillId="0" borderId="0" xfId="0" applyFont="1" applyBorder="1" applyAlignment="1">
      <alignment horizontal="left" vertical="center" wrapText="1" indent="1"/>
    </xf>
    <xf numFmtId="0" fontId="4" fillId="0" borderId="24"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xf>
    <xf numFmtId="180" fontId="5" fillId="0" borderId="18" xfId="0" applyNumberFormat="1" applyFont="1" applyFill="1" applyBorder="1" applyAlignment="1">
      <alignment horizontal="center" vertical="center" wrapText="1"/>
    </xf>
    <xf numFmtId="6" fontId="4" fillId="0" borderId="12" xfId="0" applyNumberFormat="1" applyFont="1" applyFill="1" applyBorder="1" applyAlignment="1">
      <alignment horizontal="center" vertical="center" wrapText="1"/>
    </xf>
    <xf numFmtId="180" fontId="5" fillId="0" borderId="12" xfId="0" applyNumberFormat="1" applyFont="1" applyFill="1" applyBorder="1" applyAlignment="1">
      <alignment horizontal="center" vertical="center" wrapText="1"/>
    </xf>
    <xf numFmtId="0" fontId="5" fillId="0" borderId="21" xfId="0" applyFont="1" applyFill="1" applyBorder="1" applyAlignment="1">
      <alignment vertical="center"/>
    </xf>
    <xf numFmtId="180" fontId="5" fillId="0" borderId="23" xfId="0" applyNumberFormat="1" applyFont="1" applyFill="1" applyBorder="1" applyAlignment="1">
      <alignment horizontal="center" vertical="center" wrapText="1"/>
    </xf>
    <xf numFmtId="180" fontId="5" fillId="0" borderId="25" xfId="0" applyNumberFormat="1" applyFont="1" applyFill="1" applyBorder="1" applyAlignment="1">
      <alignment horizontal="center" vertical="center" wrapText="1"/>
    </xf>
    <xf numFmtId="180" fontId="5" fillId="0" borderId="26" xfId="0" applyNumberFormat="1" applyFont="1" applyFill="1" applyBorder="1" applyAlignment="1">
      <alignment horizontal="center" vertical="center" wrapText="1"/>
    </xf>
    <xf numFmtId="180" fontId="5" fillId="0" borderId="27" xfId="0" applyNumberFormat="1" applyFont="1" applyFill="1" applyBorder="1" applyAlignment="1">
      <alignment horizontal="center" vertical="center" wrapText="1"/>
    </xf>
    <xf numFmtId="180" fontId="5" fillId="0" borderId="28" xfId="0" applyNumberFormat="1" applyFont="1" applyFill="1" applyBorder="1" applyAlignment="1">
      <alignment horizontal="center" vertical="center" wrapText="1"/>
    </xf>
    <xf numFmtId="180" fontId="5" fillId="0" borderId="29" xfId="0" applyNumberFormat="1" applyFont="1" applyFill="1" applyBorder="1" applyAlignment="1">
      <alignment horizontal="center" vertical="center" wrapText="1"/>
    </xf>
    <xf numFmtId="0" fontId="5" fillId="0" borderId="12" xfId="0" applyFont="1" applyFill="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horizontal="left" vertical="center" wrapText="1"/>
    </xf>
    <xf numFmtId="0" fontId="5" fillId="0" borderId="0" xfId="0" applyFont="1" applyBorder="1" applyAlignment="1">
      <alignment vertical="center"/>
    </xf>
    <xf numFmtId="0" fontId="5" fillId="0" borderId="2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1" fillId="0" borderId="0"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4" fillId="0" borderId="0" xfId="0" applyFont="1" applyFill="1" applyBorder="1" applyAlignment="1">
      <alignment horizontal="left" vertical="center" wrapText="1" indent="1"/>
    </xf>
    <xf numFmtId="0" fontId="5" fillId="0" borderId="0" xfId="0" applyFont="1" applyFill="1" applyAlignment="1">
      <alignment horizontal="left" vertical="center" wrapText="1" indent="1"/>
    </xf>
    <xf numFmtId="0" fontId="5" fillId="0" borderId="0" xfId="0" applyFont="1" applyAlignment="1">
      <alignment horizontal="left" vertical="center" wrapText="1" indent="1"/>
    </xf>
    <xf numFmtId="0" fontId="5" fillId="0" borderId="18" xfId="0" applyFont="1" applyFill="1" applyBorder="1" applyAlignment="1">
      <alignment vertical="center"/>
    </xf>
    <xf numFmtId="6" fontId="5" fillId="0" borderId="12" xfId="0" applyNumberFormat="1" applyFont="1" applyFill="1" applyBorder="1" applyAlignment="1">
      <alignment horizontal="center" vertical="center" wrapText="1"/>
    </xf>
    <xf numFmtId="0" fontId="5" fillId="33" borderId="23" xfId="0" applyFont="1" applyFill="1" applyBorder="1" applyAlignment="1">
      <alignment horizontal="left" vertical="center" wrapText="1"/>
    </xf>
    <xf numFmtId="180" fontId="5" fillId="0" borderId="15" xfId="0" applyNumberFormat="1" applyFont="1" applyBorder="1" applyAlignment="1">
      <alignment horizontal="center" vertical="center" wrapText="1"/>
    </xf>
    <xf numFmtId="6" fontId="5" fillId="0" borderId="18" xfId="0" applyNumberFormat="1" applyFont="1" applyFill="1" applyBorder="1" applyAlignment="1">
      <alignment horizontal="center" vertical="center" wrapText="1"/>
    </xf>
    <xf numFmtId="0" fontId="5" fillId="0" borderId="17" xfId="0" applyFont="1" applyBorder="1" applyAlignment="1">
      <alignment horizontal="left" vertical="center" wrapText="1" indent="1"/>
    </xf>
    <xf numFmtId="6" fontId="5" fillId="0" borderId="15" xfId="0" applyNumberFormat="1" applyFont="1" applyFill="1" applyBorder="1" applyAlignment="1">
      <alignment horizontal="center" vertical="center" wrapText="1"/>
    </xf>
    <xf numFmtId="0" fontId="5" fillId="0" borderId="31" xfId="0" applyFont="1" applyBorder="1" applyAlignment="1">
      <alignment vertical="center" wrapText="1"/>
    </xf>
    <xf numFmtId="180" fontId="5" fillId="0" borderId="26"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180" fontId="5" fillId="0" borderId="25" xfId="0" applyNumberFormat="1" applyFont="1" applyFill="1" applyBorder="1" applyAlignment="1">
      <alignment horizontal="center" vertical="center"/>
    </xf>
    <xf numFmtId="180" fontId="5" fillId="0" borderId="19" xfId="0" applyNumberFormat="1" applyFont="1" applyBorder="1" applyAlignment="1">
      <alignment horizontal="center" vertical="center" wrapText="1"/>
    </xf>
    <xf numFmtId="0" fontId="5" fillId="0" borderId="19"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22" xfId="0" applyFont="1" applyBorder="1" applyAlignment="1">
      <alignment horizontal="left" vertical="center" wrapText="1" indent="1"/>
    </xf>
    <xf numFmtId="0" fontId="5" fillId="0" borderId="19" xfId="0" applyFont="1" applyFill="1" applyBorder="1" applyAlignment="1">
      <alignment horizontal="left" vertical="center" wrapText="1" indent="1"/>
    </xf>
    <xf numFmtId="0" fontId="5" fillId="0" borderId="20" xfId="0" applyFont="1" applyFill="1" applyBorder="1" applyAlignment="1">
      <alignment horizontal="left" vertical="center" wrapText="1" inden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32" xfId="0" applyFont="1" applyBorder="1" applyAlignment="1">
      <alignment horizontal="left" vertical="center" wrapText="1"/>
    </xf>
    <xf numFmtId="6" fontId="5" fillId="0" borderId="21" xfId="0" applyNumberFormat="1" applyFont="1" applyFill="1" applyBorder="1" applyAlignment="1">
      <alignment horizontal="center" vertical="center" wrapText="1"/>
    </xf>
    <xf numFmtId="0" fontId="5" fillId="0" borderId="30" xfId="0" applyFont="1" applyBorder="1" applyAlignment="1">
      <alignment horizontal="left"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180" fontId="5" fillId="0" borderId="34" xfId="0" applyNumberFormat="1" applyFont="1" applyBorder="1" applyAlignment="1">
      <alignment horizontal="center" vertical="center" wrapText="1"/>
    </xf>
    <xf numFmtId="0" fontId="4" fillId="33" borderId="35" xfId="0" applyFont="1" applyFill="1" applyBorder="1" applyAlignment="1">
      <alignment horizontal="left" vertical="center" wrapText="1" indent="1"/>
    </xf>
    <xf numFmtId="0" fontId="5" fillId="0" borderId="36" xfId="0" applyFont="1" applyFill="1" applyBorder="1" applyAlignment="1">
      <alignment horizontal="center" vertical="center" wrapText="1"/>
    </xf>
    <xf numFmtId="180" fontId="4" fillId="0" borderId="14" xfId="0" applyNumberFormat="1" applyFont="1" applyFill="1" applyBorder="1" applyAlignment="1">
      <alignment horizontal="center" vertical="center" wrapText="1"/>
    </xf>
    <xf numFmtId="180" fontId="5" fillId="0" borderId="21" xfId="0" applyNumberFormat="1" applyFont="1" applyFill="1" applyBorder="1" applyAlignment="1">
      <alignment horizontal="center" vertical="center" wrapText="1"/>
    </xf>
    <xf numFmtId="0" fontId="5" fillId="0" borderId="33" xfId="0"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21"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180" fontId="5" fillId="0" borderId="38" xfId="0" applyNumberFormat="1" applyFont="1" applyFill="1" applyBorder="1" applyAlignment="1">
      <alignment horizontal="center" vertical="center" wrapText="1"/>
    </xf>
    <xf numFmtId="0" fontId="4" fillId="0" borderId="0" xfId="0" applyFont="1" applyFill="1" applyAlignment="1">
      <alignment vertical="center"/>
    </xf>
    <xf numFmtId="180" fontId="4" fillId="0" borderId="21" xfId="0" applyNumberFormat="1" applyFont="1" applyFill="1" applyBorder="1" applyAlignment="1">
      <alignment horizontal="center" vertical="center" wrapText="1"/>
    </xf>
    <xf numFmtId="6" fontId="5" fillId="0" borderId="14" xfId="0" applyNumberFormat="1" applyFont="1" applyFill="1" applyBorder="1" applyAlignment="1">
      <alignment horizontal="center" vertical="center" wrapText="1"/>
    </xf>
    <xf numFmtId="0" fontId="5" fillId="0" borderId="0" xfId="0" applyFont="1" applyFill="1" applyBorder="1" applyAlignment="1">
      <alignment vertical="center" wrapText="1"/>
    </xf>
    <xf numFmtId="180" fontId="5" fillId="0" borderId="35" xfId="0" applyNumberFormat="1" applyFont="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3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22" xfId="0" applyFont="1" applyFill="1" applyBorder="1" applyAlignment="1">
      <alignment horizontal="left" vertical="center" wrapText="1" indent="1"/>
    </xf>
    <xf numFmtId="0" fontId="10" fillId="0" borderId="20" xfId="0" applyFont="1" applyFill="1" applyBorder="1" applyAlignment="1">
      <alignment horizontal="left" vertical="center" wrapText="1" indent="1"/>
    </xf>
    <xf numFmtId="0" fontId="5" fillId="0" borderId="20" xfId="0" applyNumberFormat="1" applyFont="1" applyFill="1" applyBorder="1" applyAlignment="1">
      <alignment horizontal="left" vertical="center" wrapText="1" indent="1"/>
    </xf>
    <xf numFmtId="180" fontId="5" fillId="0" borderId="22" xfId="0" applyNumberFormat="1"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left" vertical="center" wrapText="1" indent="1"/>
    </xf>
    <xf numFmtId="0" fontId="5" fillId="0" borderId="42" xfId="0" applyFont="1" applyFill="1" applyBorder="1" applyAlignment="1">
      <alignment horizontal="left" vertical="center" wrapText="1" indent="1"/>
    </xf>
    <xf numFmtId="6" fontId="5" fillId="0" borderId="42" xfId="44" applyNumberFormat="1" applyFont="1" applyFill="1" applyBorder="1" applyAlignment="1">
      <alignment horizontal="center" vertical="center" wrapText="1"/>
    </xf>
    <xf numFmtId="0" fontId="5" fillId="0" borderId="19" xfId="0" applyFont="1" applyFill="1" applyBorder="1" applyAlignment="1" quotePrefix="1">
      <alignment horizontal="center" vertical="center" wrapText="1"/>
    </xf>
    <xf numFmtId="0" fontId="5" fillId="0" borderId="43" xfId="0" applyFont="1" applyFill="1" applyBorder="1" applyAlignment="1">
      <alignment horizontal="center" vertical="center" wrapText="1"/>
    </xf>
    <xf numFmtId="6" fontId="5" fillId="0" borderId="22" xfId="0" applyNumberFormat="1" applyFont="1" applyFill="1" applyBorder="1" applyAlignment="1">
      <alignment horizontal="left" vertical="center" wrapText="1" indent="1"/>
    </xf>
    <xf numFmtId="0" fontId="8" fillId="0" borderId="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5"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5" fillId="0" borderId="47" xfId="0" applyFont="1" applyFill="1" applyBorder="1" applyAlignment="1">
      <alignment horizontal="center" vertical="center" wrapText="1"/>
    </xf>
    <xf numFmtId="0" fontId="5" fillId="0" borderId="14" xfId="0" applyFont="1" applyFill="1" applyBorder="1" applyAlignment="1">
      <alignment horizontal="left" vertical="center" wrapText="1" indent="1"/>
    </xf>
    <xf numFmtId="0" fontId="4" fillId="0" borderId="15" xfId="0" applyFont="1" applyFill="1" applyBorder="1" applyAlignment="1">
      <alignment horizontal="center" vertical="center" wrapText="1"/>
    </xf>
    <xf numFmtId="6" fontId="5" fillId="0" borderId="48" xfId="44" applyNumberFormat="1" applyFont="1" applyFill="1" applyBorder="1" applyAlignment="1">
      <alignment horizontal="center" vertical="center" wrapText="1"/>
    </xf>
    <xf numFmtId="6" fontId="5" fillId="0" borderId="49" xfId="44" applyNumberFormat="1" applyFont="1" applyFill="1" applyBorder="1" applyAlignment="1">
      <alignment horizontal="center" vertical="center" wrapText="1"/>
    </xf>
    <xf numFmtId="180" fontId="5" fillId="0" borderId="49" xfId="0" applyNumberFormat="1" applyFont="1" applyFill="1" applyBorder="1" applyAlignment="1">
      <alignment horizontal="center" vertical="center" wrapText="1"/>
    </xf>
    <xf numFmtId="180" fontId="5" fillId="0" borderId="40" xfId="0" applyNumberFormat="1" applyFont="1" applyFill="1" applyBorder="1" applyAlignment="1">
      <alignment horizontal="center" vertical="center" wrapText="1"/>
    </xf>
    <xf numFmtId="180" fontId="5" fillId="34" borderId="40" xfId="0" applyNumberFormat="1" applyFont="1" applyFill="1" applyBorder="1" applyAlignment="1">
      <alignment horizontal="center" vertical="center" wrapText="1"/>
    </xf>
    <xf numFmtId="0" fontId="5" fillId="0" borderId="50" xfId="0" applyFont="1" applyFill="1" applyBorder="1" applyAlignment="1">
      <alignment horizontal="left" vertical="center" wrapText="1" indent="1"/>
    </xf>
    <xf numFmtId="0" fontId="5" fillId="0" borderId="51" xfId="0" applyFont="1" applyFill="1" applyBorder="1" applyAlignment="1">
      <alignment horizontal="left" vertical="center" wrapText="1" indent="1"/>
    </xf>
    <xf numFmtId="0" fontId="5" fillId="0" borderId="38"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34" borderId="52" xfId="0" applyFont="1" applyFill="1" applyBorder="1" applyAlignment="1">
      <alignment horizontal="left" vertical="center" wrapText="1" indent="1"/>
    </xf>
    <xf numFmtId="0" fontId="5" fillId="0" borderId="31"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0" borderId="28" xfId="0" applyFont="1" applyFill="1" applyBorder="1" applyAlignment="1">
      <alignment horizontal="left" vertical="center" wrapText="1" indent="1"/>
    </xf>
    <xf numFmtId="0" fontId="5" fillId="34" borderId="28" xfId="0" applyFont="1" applyFill="1" applyBorder="1" applyAlignment="1">
      <alignment horizontal="left" vertical="center" wrapText="1" indent="1"/>
    </xf>
    <xf numFmtId="0" fontId="5" fillId="34" borderId="17"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15" xfId="0" applyFont="1" applyFill="1" applyBorder="1" applyAlignment="1">
      <alignment horizontal="left" vertical="center" wrapText="1" indent="1"/>
    </xf>
    <xf numFmtId="0" fontId="5" fillId="34" borderId="51" xfId="0" applyFont="1" applyFill="1" applyBorder="1" applyAlignment="1">
      <alignment horizontal="left" vertical="center" wrapText="1" indent="1"/>
    </xf>
    <xf numFmtId="180" fontId="5" fillId="34" borderId="48"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11" xfId="0" applyFont="1" applyFill="1" applyBorder="1" applyAlignment="1">
      <alignment horizontal="left" vertical="center" wrapText="1" indent="1"/>
    </xf>
    <xf numFmtId="0" fontId="5" fillId="34" borderId="38" xfId="0" applyFont="1" applyFill="1" applyBorder="1" applyAlignment="1">
      <alignment horizontal="left" vertical="center" wrapText="1" indent="1"/>
    </xf>
    <xf numFmtId="180" fontId="5" fillId="34" borderId="49" xfId="0" applyNumberFormat="1"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34" borderId="0" xfId="0" applyFont="1" applyFill="1" applyAlignment="1">
      <alignment horizontal="center" vertical="center" wrapText="1"/>
    </xf>
    <xf numFmtId="0" fontId="5" fillId="0" borderId="39" xfId="0" applyFont="1" applyFill="1" applyBorder="1" applyAlignment="1">
      <alignment horizontal="left" vertical="center" wrapText="1" indent="1"/>
    </xf>
    <xf numFmtId="0" fontId="5" fillId="0" borderId="55" xfId="0" applyFont="1" applyFill="1" applyBorder="1" applyAlignment="1">
      <alignment horizontal="center" vertical="center" wrapText="1"/>
    </xf>
    <xf numFmtId="0" fontId="5" fillId="0" borderId="56" xfId="0" applyFont="1" applyFill="1" applyBorder="1" applyAlignment="1">
      <alignment horizontal="left" vertical="center" wrapText="1" indent="1"/>
    </xf>
    <xf numFmtId="6" fontId="5" fillId="0" borderId="44" xfId="44" applyNumberFormat="1" applyFont="1" applyFill="1" applyBorder="1" applyAlignment="1">
      <alignment horizontal="center" vertical="center" wrapText="1"/>
    </xf>
    <xf numFmtId="0" fontId="5" fillId="0" borderId="57" xfId="0" applyFont="1" applyFill="1" applyBorder="1" applyAlignment="1">
      <alignment horizontal="left" vertical="center" wrapText="1" indent="1"/>
    </xf>
    <xf numFmtId="180" fontId="5" fillId="0" borderId="58" xfId="0"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5" fillId="34" borderId="39" xfId="0" applyFont="1" applyFill="1" applyBorder="1" applyAlignment="1">
      <alignment horizontal="left" vertical="center" wrapText="1" indent="1"/>
    </xf>
    <xf numFmtId="0" fontId="5" fillId="34" borderId="62" xfId="0" applyFont="1" applyFill="1" applyBorder="1" applyAlignment="1">
      <alignment horizontal="left" vertical="center" wrapText="1" indent="1"/>
    </xf>
    <xf numFmtId="180" fontId="5" fillId="34" borderId="63" xfId="0" applyNumberFormat="1" applyFont="1" applyFill="1" applyBorder="1" applyAlignment="1">
      <alignment horizontal="center" vertical="center" wrapText="1"/>
    </xf>
    <xf numFmtId="0" fontId="5" fillId="0" borderId="46" xfId="0" applyFont="1" applyFill="1" applyBorder="1" applyAlignment="1">
      <alignment horizontal="left" vertical="center" wrapText="1" indent="1"/>
    </xf>
    <xf numFmtId="180" fontId="5" fillId="0" borderId="64" xfId="0" applyNumberFormat="1"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5" fillId="34" borderId="59" xfId="0" applyFont="1" applyFill="1" applyBorder="1" applyAlignment="1">
      <alignment horizontal="left" vertical="center" wrapText="1" indent="1"/>
    </xf>
    <xf numFmtId="0" fontId="5" fillId="34" borderId="66" xfId="0" applyFont="1" applyFill="1" applyBorder="1" applyAlignment="1">
      <alignment horizontal="left" vertical="center" wrapText="1" indent="1"/>
    </xf>
    <xf numFmtId="180" fontId="5" fillId="34" borderId="67" xfId="0" applyNumberFormat="1"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left" vertical="center" wrapText="1" indent="1"/>
    </xf>
    <xf numFmtId="6" fontId="5" fillId="0" borderId="67" xfId="44" applyNumberFormat="1"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5" borderId="54"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0" borderId="54" xfId="0" applyFont="1" applyFill="1" applyBorder="1" applyAlignment="1">
      <alignment horizontal="center" vertical="center" wrapText="1"/>
    </xf>
    <xf numFmtId="180" fontId="5" fillId="0" borderId="0" xfId="0" applyNumberFormat="1" applyFont="1" applyFill="1" applyAlignment="1">
      <alignment horizontal="center" vertical="center" wrapText="1"/>
    </xf>
    <xf numFmtId="0" fontId="5" fillId="34" borderId="45"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46" xfId="0" applyFont="1" applyFill="1" applyBorder="1" applyAlignment="1">
      <alignment horizontal="left" vertical="center" wrapText="1" indent="1"/>
    </xf>
    <xf numFmtId="0" fontId="5" fillId="34" borderId="50" xfId="0" applyFont="1" applyFill="1" applyBorder="1" applyAlignment="1">
      <alignment horizontal="left" vertical="center" wrapText="1" indent="1"/>
    </xf>
    <xf numFmtId="180" fontId="5" fillId="34" borderId="64" xfId="0" applyNumberFormat="1" applyFont="1" applyFill="1" applyBorder="1" applyAlignment="1">
      <alignment horizontal="center" vertical="center" wrapText="1"/>
    </xf>
    <xf numFmtId="6" fontId="5" fillId="0" borderId="0" xfId="0" applyNumberFormat="1" applyFont="1" applyFill="1" applyAlignment="1">
      <alignment horizontal="center" vertical="center" wrapText="1"/>
    </xf>
    <xf numFmtId="180" fontId="5" fillId="0" borderId="48" xfId="0" applyNumberFormat="1" applyFont="1" applyFill="1" applyBorder="1" applyAlignment="1">
      <alignment horizontal="center" vertical="center" wrapText="1"/>
    </xf>
    <xf numFmtId="0" fontId="5" fillId="0" borderId="59" xfId="0" applyFont="1" applyFill="1" applyBorder="1" applyAlignment="1">
      <alignment horizontal="left" vertical="center" wrapText="1" indent="1"/>
    </xf>
    <xf numFmtId="180" fontId="5" fillId="0" borderId="67" xfId="0" applyNumberFormat="1"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left" vertical="center" wrapText="1" indent="1"/>
    </xf>
    <xf numFmtId="180" fontId="5" fillId="0" borderId="63" xfId="0" applyNumberFormat="1" applyFont="1" applyFill="1" applyBorder="1" applyAlignment="1">
      <alignment horizontal="center" vertical="center" wrapText="1"/>
    </xf>
    <xf numFmtId="0" fontId="9" fillId="0" borderId="0" xfId="0" applyFont="1" applyFill="1" applyAlignment="1">
      <alignment horizontal="left" vertical="center" wrapText="1"/>
    </xf>
    <xf numFmtId="180" fontId="6" fillId="0" borderId="0" xfId="44" applyNumberFormat="1" applyFont="1" applyFill="1" applyAlignment="1">
      <alignment horizontal="right"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6" fontId="5" fillId="0" borderId="63" xfId="44" applyNumberFormat="1" applyFont="1" applyFill="1" applyBorder="1" applyAlignment="1">
      <alignment horizontal="center" vertical="center" wrapText="1"/>
    </xf>
    <xf numFmtId="6" fontId="5" fillId="0" borderId="69" xfId="0" applyNumberFormat="1" applyFont="1" applyFill="1" applyBorder="1" applyAlignment="1">
      <alignment horizontal="center" vertical="center" wrapText="1"/>
    </xf>
    <xf numFmtId="6" fontId="5" fillId="0" borderId="68" xfId="0" applyNumberFormat="1" applyFont="1" applyFill="1" applyBorder="1" applyAlignment="1">
      <alignment horizontal="center" vertical="center" wrapText="1"/>
    </xf>
    <xf numFmtId="180" fontId="5" fillId="34" borderId="12"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4" fillId="35" borderId="15" xfId="0" applyFont="1" applyFill="1" applyBorder="1" applyAlignment="1">
      <alignment horizontal="center" vertical="center" wrapText="1"/>
    </xf>
    <xf numFmtId="0" fontId="4" fillId="35" borderId="48" xfId="0" applyFont="1" applyFill="1" applyBorder="1" applyAlignment="1">
      <alignment horizontal="center" vertical="center" wrapText="1"/>
    </xf>
    <xf numFmtId="0" fontId="50" fillId="0" borderId="0" xfId="0" applyFont="1" applyFill="1" applyAlignment="1">
      <alignment horizontal="center" vertical="center" wrapText="1"/>
    </xf>
    <xf numFmtId="0" fontId="11" fillId="0" borderId="26" xfId="0" applyFont="1" applyFill="1" applyBorder="1" applyAlignment="1">
      <alignment horizontal="left" vertical="center" wrapText="1" indent="1"/>
    </xf>
    <xf numFmtId="0" fontId="11" fillId="0" borderId="71" xfId="0" applyFont="1" applyFill="1" applyBorder="1" applyAlignment="1">
      <alignment horizontal="left" vertical="center" wrapText="1" indent="1"/>
    </xf>
    <xf numFmtId="0" fontId="11" fillId="33" borderId="72" xfId="0" applyFont="1" applyFill="1" applyBorder="1" applyAlignment="1">
      <alignment horizontal="left" vertical="center" wrapText="1" indent="1"/>
    </xf>
    <xf numFmtId="0" fontId="11" fillId="33" borderId="24" xfId="0" applyFont="1" applyFill="1" applyBorder="1" applyAlignment="1">
      <alignment horizontal="left" vertical="center" wrapText="1" indent="1"/>
    </xf>
    <xf numFmtId="0" fontId="11" fillId="0" borderId="25" xfId="0" applyFont="1" applyFill="1" applyBorder="1" applyAlignment="1">
      <alignment horizontal="left" vertical="center" wrapText="1" indent="1"/>
    </xf>
    <xf numFmtId="0" fontId="12" fillId="0" borderId="72" xfId="0" applyFont="1" applyBorder="1" applyAlignment="1">
      <alignment horizontal="left" vertical="center" wrapText="1" indent="1"/>
    </xf>
    <xf numFmtId="0" fontId="12" fillId="0" borderId="24" xfId="0" applyFont="1" applyBorder="1" applyAlignment="1">
      <alignment horizontal="left" vertical="center" wrapText="1" indent="1"/>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33" borderId="74" xfId="0" applyFont="1" applyFill="1" applyBorder="1" applyAlignment="1">
      <alignment horizontal="left" vertical="center" wrapText="1" indent="1"/>
    </xf>
    <xf numFmtId="0" fontId="5" fillId="33" borderId="73" xfId="0" applyFont="1" applyFill="1" applyBorder="1" applyAlignment="1">
      <alignment horizontal="center" vertical="center" wrapText="1"/>
    </xf>
    <xf numFmtId="0" fontId="5" fillId="33" borderId="7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13" fillId="0" borderId="0" xfId="0" applyFont="1" applyFill="1" applyBorder="1" applyAlignment="1">
      <alignment horizontal="left" vertical="center" wrapText="1"/>
    </xf>
    <xf numFmtId="0" fontId="6" fillId="0" borderId="0" xfId="0" applyFont="1" applyFill="1" applyAlignment="1">
      <alignment horizontal="left" vertical="center" textRotation="180" wrapText="1"/>
    </xf>
    <xf numFmtId="0" fontId="11" fillId="0" borderId="0" xfId="0" applyFont="1" applyFill="1" applyAlignment="1">
      <alignment horizontal="center" vertical="center" wrapText="1"/>
    </xf>
    <xf numFmtId="0" fontId="4" fillId="35" borderId="72" xfId="0" applyFont="1" applyFill="1" applyBorder="1" applyAlignment="1">
      <alignment horizontal="center" vertical="center" wrapText="1"/>
    </xf>
    <xf numFmtId="0" fontId="4" fillId="35" borderId="74" xfId="0" applyFont="1" applyFill="1" applyBorder="1" applyAlignment="1">
      <alignment horizontal="center" vertical="center" wrapText="1"/>
    </xf>
    <xf numFmtId="0" fontId="9" fillId="0" borderId="0" xfId="0" applyFont="1" applyFill="1" applyAlignment="1">
      <alignment horizontal="center" vertical="center" wrapText="1"/>
    </xf>
    <xf numFmtId="0" fontId="4" fillId="35" borderId="75" xfId="0" applyFont="1" applyFill="1" applyBorder="1" applyAlignment="1">
      <alignment horizontal="center" vertical="center" wrapText="1"/>
    </xf>
    <xf numFmtId="0" fontId="4" fillId="35" borderId="76" xfId="0" applyFont="1" applyFill="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5" fillId="0" borderId="71"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35" borderId="77" xfId="0" applyFont="1" applyFill="1" applyBorder="1" applyAlignment="1">
      <alignment horizontal="center" vertical="center" wrapText="1"/>
    </xf>
    <xf numFmtId="0" fontId="4" fillId="35" borderId="7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3"/>
  <sheetViews>
    <sheetView view="pageBreakPreview" zoomScale="75" zoomScaleSheetLayoutView="75" zoomScalePageLayoutView="0" workbookViewId="0" topLeftCell="A1">
      <selection activeCell="J7" sqref="J7"/>
    </sheetView>
  </sheetViews>
  <sheetFormatPr defaultColWidth="9.140625" defaultRowHeight="12.75"/>
  <cols>
    <col min="1" max="1" width="5.00390625" style="74" customWidth="1"/>
    <col min="2" max="2" width="123.28125" style="75" customWidth="1"/>
    <col min="3" max="3" width="13.00390625" style="15" hidden="1" customWidth="1"/>
    <col min="4" max="4" width="11.7109375" style="13" customWidth="1"/>
    <col min="5" max="5" width="11.00390625" style="13" customWidth="1"/>
    <col min="6" max="6" width="16.7109375" style="13" hidden="1" customWidth="1"/>
    <col min="7" max="7" width="14.57421875" style="16" bestFit="1" customWidth="1"/>
    <col min="8" max="8" width="13.7109375" style="16" bestFit="1" customWidth="1"/>
    <col min="9" max="16384" width="9.140625" style="16" customWidth="1"/>
  </cols>
  <sheetData>
    <row r="1" spans="1:7" ht="55.5" thickBot="1">
      <c r="A1" s="241" t="s">
        <v>353</v>
      </c>
      <c r="B1" s="242"/>
      <c r="C1" s="45" t="s">
        <v>612</v>
      </c>
      <c r="D1" s="45" t="s">
        <v>116</v>
      </c>
      <c r="E1" s="101" t="s">
        <v>92</v>
      </c>
      <c r="F1" s="102"/>
      <c r="G1" s="102" t="s">
        <v>613</v>
      </c>
    </row>
    <row r="2" spans="1:7" ht="21" customHeight="1" thickBot="1">
      <c r="A2" s="238" t="s">
        <v>574</v>
      </c>
      <c r="B2" s="246"/>
      <c r="C2" s="52"/>
      <c r="D2" s="243"/>
      <c r="E2" s="244"/>
      <c r="F2" s="244"/>
      <c r="G2" s="244"/>
    </row>
    <row r="3" spans="1:7" s="54" customFormat="1" ht="8.25" customHeight="1" thickBot="1">
      <c r="A3" s="71"/>
      <c r="B3" s="71"/>
      <c r="C3" s="39"/>
      <c r="D3" s="39"/>
      <c r="E3" s="39"/>
      <c r="F3" s="39"/>
      <c r="G3" s="39"/>
    </row>
    <row r="4" spans="1:7" ht="21" customHeight="1" thickBot="1">
      <c r="A4" s="236" t="s">
        <v>451</v>
      </c>
      <c r="B4" s="240"/>
      <c r="C4" s="43"/>
      <c r="D4" s="245"/>
      <c r="E4" s="245"/>
      <c r="F4" s="245"/>
      <c r="G4" s="245"/>
    </row>
    <row r="5" spans="1:7" s="53" customFormat="1" ht="27">
      <c r="A5" s="44"/>
      <c r="B5" s="46" t="s">
        <v>499</v>
      </c>
      <c r="C5" s="95"/>
      <c r="D5" s="24">
        <v>1</v>
      </c>
      <c r="E5" s="21">
        <v>3462000</v>
      </c>
      <c r="F5" s="21"/>
      <c r="G5" s="55"/>
    </row>
    <row r="6" spans="1:7" ht="21" customHeight="1">
      <c r="A6" s="44"/>
      <c r="B6" s="47" t="s">
        <v>416</v>
      </c>
      <c r="C6" s="96"/>
      <c r="D6" s="6">
        <v>5</v>
      </c>
      <c r="E6" s="3">
        <v>2000000</v>
      </c>
      <c r="F6" s="5"/>
      <c r="G6" s="56"/>
    </row>
    <row r="7" spans="1:7" s="53" customFormat="1" ht="21" customHeight="1">
      <c r="A7" s="44"/>
      <c r="B7" s="47" t="s">
        <v>426</v>
      </c>
      <c r="C7" s="70"/>
      <c r="D7" s="6">
        <v>7</v>
      </c>
      <c r="E7" s="3">
        <v>1000000</v>
      </c>
      <c r="F7" s="3"/>
      <c r="G7" s="57"/>
    </row>
    <row r="8" spans="1:7" s="53" customFormat="1" ht="21" customHeight="1">
      <c r="A8" s="44"/>
      <c r="B8" s="47" t="s">
        <v>356</v>
      </c>
      <c r="C8" s="70"/>
      <c r="D8" s="6">
        <v>7</v>
      </c>
      <c r="E8" s="3">
        <v>1803900</v>
      </c>
      <c r="F8" s="3"/>
      <c r="G8" s="77">
        <v>110000</v>
      </c>
    </row>
    <row r="9" spans="1:7" s="53" customFormat="1" ht="21" customHeight="1">
      <c r="A9" s="44"/>
      <c r="B9" s="47" t="s">
        <v>395</v>
      </c>
      <c r="C9" s="96"/>
      <c r="D9" s="6">
        <v>8</v>
      </c>
      <c r="E9" s="3">
        <v>100000</v>
      </c>
      <c r="F9" s="5"/>
      <c r="G9" s="56"/>
    </row>
    <row r="10" spans="1:7" s="53" customFormat="1" ht="21" customHeight="1" thickBot="1">
      <c r="A10" s="44"/>
      <c r="B10" s="48" t="s">
        <v>400</v>
      </c>
      <c r="C10" s="97"/>
      <c r="D10" s="11">
        <v>12</v>
      </c>
      <c r="E10" s="49">
        <v>623205</v>
      </c>
      <c r="F10" s="49"/>
      <c r="G10" s="58"/>
    </row>
    <row r="11" spans="1:7" s="53" customFormat="1" ht="21" customHeight="1" thickBot="1">
      <c r="A11" s="44"/>
      <c r="B11" s="44"/>
      <c r="C11" s="67"/>
      <c r="D11" s="43"/>
      <c r="E11" s="61">
        <v>8989105</v>
      </c>
      <c r="F11" s="59">
        <v>0</v>
      </c>
      <c r="G11" s="60">
        <v>110000</v>
      </c>
    </row>
    <row r="12" spans="1:7" s="54" customFormat="1" ht="9" customHeight="1" thickBot="1">
      <c r="A12" s="44"/>
      <c r="B12" s="44"/>
      <c r="C12" s="67"/>
      <c r="D12" s="43"/>
      <c r="E12" s="40"/>
      <c r="F12" s="40"/>
      <c r="G12" s="40"/>
    </row>
    <row r="13" spans="1:7" s="53" customFormat="1" ht="21" customHeight="1" thickBot="1">
      <c r="A13" s="236" t="s">
        <v>450</v>
      </c>
      <c r="B13" s="237"/>
      <c r="C13" s="39"/>
      <c r="D13" s="249"/>
      <c r="E13" s="249"/>
      <c r="F13" s="249"/>
      <c r="G13" s="249"/>
    </row>
    <row r="14" spans="1:7" s="53" customFormat="1" ht="21" customHeight="1">
      <c r="A14" s="44"/>
      <c r="B14" s="46" t="s">
        <v>401</v>
      </c>
      <c r="C14" s="95"/>
      <c r="D14" s="24">
        <v>1</v>
      </c>
      <c r="E14" s="21">
        <v>3500000</v>
      </c>
      <c r="F14" s="20"/>
      <c r="G14" s="55">
        <v>800000</v>
      </c>
    </row>
    <row r="15" spans="1:7" s="53" customFormat="1" ht="21" customHeight="1">
      <c r="A15" s="72"/>
      <c r="B15" s="47" t="s">
        <v>435</v>
      </c>
      <c r="C15" s="70"/>
      <c r="D15" s="6">
        <v>2</v>
      </c>
      <c r="E15" s="3">
        <v>2900000</v>
      </c>
      <c r="F15" s="3"/>
      <c r="G15" s="57">
        <v>2385960</v>
      </c>
    </row>
    <row r="16" spans="1:7" s="53" customFormat="1" ht="21" customHeight="1">
      <c r="A16" s="44"/>
      <c r="B16" s="47" t="s">
        <v>448</v>
      </c>
      <c r="C16" s="70"/>
      <c r="D16" s="6">
        <v>3</v>
      </c>
      <c r="E16" s="3">
        <v>398187</v>
      </c>
      <c r="F16" s="2"/>
      <c r="G16" s="9"/>
    </row>
    <row r="17" spans="1:7" s="53" customFormat="1" ht="21" customHeight="1">
      <c r="A17" s="44"/>
      <c r="B17" s="47" t="s">
        <v>414</v>
      </c>
      <c r="C17" s="96"/>
      <c r="D17" s="6">
        <v>3</v>
      </c>
      <c r="E17" s="3">
        <v>800000</v>
      </c>
      <c r="F17" s="5"/>
      <c r="G17" s="56"/>
    </row>
    <row r="18" spans="1:7" s="53" customFormat="1" ht="21" customHeight="1">
      <c r="A18" s="44"/>
      <c r="B18" s="47" t="s">
        <v>407</v>
      </c>
      <c r="C18" s="70"/>
      <c r="D18" s="6">
        <v>8</v>
      </c>
      <c r="E18" s="3">
        <v>1537201</v>
      </c>
      <c r="F18" s="2"/>
      <c r="G18" s="57">
        <v>200000</v>
      </c>
    </row>
    <row r="19" spans="1:7" s="53" customFormat="1" ht="21" customHeight="1" thickBot="1">
      <c r="A19" s="44"/>
      <c r="B19" s="48" t="s">
        <v>431</v>
      </c>
      <c r="C19" s="97"/>
      <c r="D19" s="11">
        <v>13</v>
      </c>
      <c r="E19" s="49">
        <v>500000</v>
      </c>
      <c r="F19" s="106"/>
      <c r="G19" s="107">
        <v>20000</v>
      </c>
    </row>
    <row r="20" spans="1:7" s="54" customFormat="1" ht="21" customHeight="1" thickBot="1">
      <c r="A20" s="72"/>
      <c r="B20" s="44"/>
      <c r="C20" s="67"/>
      <c r="D20" s="43"/>
      <c r="E20" s="61">
        <v>9635388</v>
      </c>
      <c r="F20" s="59">
        <v>0</v>
      </c>
      <c r="G20" s="60">
        <v>3405960</v>
      </c>
    </row>
    <row r="21" spans="1:7" s="54" customFormat="1" ht="9" customHeight="1" thickBot="1">
      <c r="A21" s="72"/>
      <c r="B21" s="44"/>
      <c r="C21" s="67"/>
      <c r="D21" s="43"/>
      <c r="E21" s="40"/>
      <c r="F21" s="40"/>
      <c r="G21" s="40"/>
    </row>
    <row r="22" spans="1:7" s="53" customFormat="1" ht="21" customHeight="1" thickBot="1">
      <c r="A22" s="236" t="s">
        <v>445</v>
      </c>
      <c r="B22" s="237"/>
      <c r="C22" s="67"/>
      <c r="D22" s="43"/>
      <c r="E22" s="40"/>
      <c r="F22" s="40"/>
      <c r="G22" s="50"/>
    </row>
    <row r="23" spans="1:7" s="53" customFormat="1" ht="21" customHeight="1">
      <c r="A23" s="44"/>
      <c r="B23" s="46" t="s">
        <v>443</v>
      </c>
      <c r="C23" s="95"/>
      <c r="D23" s="24">
        <v>1</v>
      </c>
      <c r="E23" s="21">
        <v>4360000</v>
      </c>
      <c r="F23" s="20"/>
      <c r="G23" s="55">
        <v>200000</v>
      </c>
    </row>
    <row r="24" spans="1:7" s="53" customFormat="1" ht="21" customHeight="1">
      <c r="A24" s="44"/>
      <c r="B24" s="47" t="s">
        <v>444</v>
      </c>
      <c r="C24" s="70"/>
      <c r="D24" s="6">
        <v>2</v>
      </c>
      <c r="E24" s="3">
        <v>1939600</v>
      </c>
      <c r="F24" s="3"/>
      <c r="G24" s="57">
        <v>234000</v>
      </c>
    </row>
    <row r="25" spans="1:7" s="53" customFormat="1" ht="21" customHeight="1">
      <c r="A25" s="44"/>
      <c r="B25" s="47" t="s">
        <v>28</v>
      </c>
      <c r="C25" s="70"/>
      <c r="D25" s="6">
        <v>3</v>
      </c>
      <c r="E25" s="3">
        <v>1000000</v>
      </c>
      <c r="F25" s="3"/>
      <c r="G25" s="65"/>
    </row>
    <row r="26" spans="1:7" s="53" customFormat="1" ht="21" customHeight="1">
      <c r="A26" s="44"/>
      <c r="B26" s="47" t="s">
        <v>437</v>
      </c>
      <c r="C26" s="70"/>
      <c r="D26" s="6">
        <v>4</v>
      </c>
      <c r="E26" s="3">
        <v>1000000</v>
      </c>
      <c r="F26" s="3"/>
      <c r="G26" s="57"/>
    </row>
    <row r="27" spans="1:7" s="53" customFormat="1" ht="21" customHeight="1">
      <c r="A27" s="44"/>
      <c r="B27" s="47" t="s">
        <v>439</v>
      </c>
      <c r="C27" s="96"/>
      <c r="D27" s="6">
        <v>6</v>
      </c>
      <c r="E27" s="3">
        <v>1700000</v>
      </c>
      <c r="F27" s="5"/>
      <c r="G27" s="57">
        <v>1655000</v>
      </c>
    </row>
    <row r="28" spans="1:7" s="53" customFormat="1" ht="21" customHeight="1">
      <c r="A28" s="44"/>
      <c r="B28" s="47" t="s">
        <v>394</v>
      </c>
      <c r="C28" s="96"/>
      <c r="D28" s="6">
        <v>7</v>
      </c>
      <c r="E28" s="3">
        <v>316143</v>
      </c>
      <c r="F28" s="5"/>
      <c r="G28" s="56"/>
    </row>
    <row r="29" spans="1:7" s="53" customFormat="1" ht="21" customHeight="1">
      <c r="A29" s="44"/>
      <c r="B29" s="47" t="s">
        <v>398</v>
      </c>
      <c r="C29" s="96"/>
      <c r="D29" s="6">
        <v>11</v>
      </c>
      <c r="E29" s="3">
        <v>1771476</v>
      </c>
      <c r="F29" s="5"/>
      <c r="G29" s="56"/>
    </row>
    <row r="30" spans="1:7" s="53" customFormat="1" ht="21" customHeight="1" thickBot="1">
      <c r="A30" s="44"/>
      <c r="B30" s="48" t="s">
        <v>399</v>
      </c>
      <c r="C30" s="108"/>
      <c r="D30" s="11">
        <v>14</v>
      </c>
      <c r="E30" s="49">
        <v>4834678</v>
      </c>
      <c r="F30" s="109"/>
      <c r="G30" s="110"/>
    </row>
    <row r="31" spans="1:7" s="68" customFormat="1" ht="21" customHeight="1" thickBot="1">
      <c r="A31" s="44"/>
      <c r="B31" s="44"/>
      <c r="C31" s="43"/>
      <c r="D31" s="43"/>
      <c r="E31" s="61">
        <v>16921897</v>
      </c>
      <c r="F31" s="59">
        <v>0</v>
      </c>
      <c r="G31" s="60">
        <v>2089000</v>
      </c>
    </row>
    <row r="32" spans="1:7" s="53" customFormat="1" ht="21" customHeight="1" thickBot="1">
      <c r="A32" s="238" t="s">
        <v>575</v>
      </c>
      <c r="B32" s="239"/>
      <c r="C32" s="69"/>
      <c r="D32" s="247"/>
      <c r="E32" s="248"/>
      <c r="F32" s="248"/>
      <c r="G32" s="248"/>
    </row>
    <row r="33" spans="1:7" s="54" customFormat="1" ht="6.75" customHeight="1" thickBot="1">
      <c r="A33" s="71"/>
      <c r="B33" s="71"/>
      <c r="C33" s="67"/>
      <c r="D33" s="43"/>
      <c r="E33" s="43"/>
      <c r="F33" s="43"/>
      <c r="G33" s="43"/>
    </row>
    <row r="34" spans="1:7" s="53" customFormat="1" ht="21" customHeight="1" thickBot="1">
      <c r="A34" s="236" t="s">
        <v>452</v>
      </c>
      <c r="B34" s="240"/>
      <c r="C34" s="67"/>
      <c r="D34" s="43"/>
      <c r="E34" s="40"/>
      <c r="F34" s="43"/>
      <c r="G34" s="40"/>
    </row>
    <row r="35" spans="1:7" s="53" customFormat="1" ht="20.25" customHeight="1">
      <c r="A35" s="72"/>
      <c r="B35" s="46" t="s">
        <v>115</v>
      </c>
      <c r="C35" s="95"/>
      <c r="D35" s="24">
        <v>4</v>
      </c>
      <c r="E35" s="21">
        <v>824165</v>
      </c>
      <c r="F35" s="20"/>
      <c r="G35" s="55"/>
    </row>
    <row r="36" spans="1:7" s="53" customFormat="1" ht="20.25" customHeight="1">
      <c r="A36" s="44"/>
      <c r="B36" s="47" t="s">
        <v>355</v>
      </c>
      <c r="C36" s="70"/>
      <c r="D36" s="6">
        <v>6</v>
      </c>
      <c r="E36" s="3">
        <v>1500000</v>
      </c>
      <c r="F36" s="3"/>
      <c r="G36" s="77"/>
    </row>
    <row r="37" spans="1:7" s="53" customFormat="1" ht="20.25" customHeight="1">
      <c r="A37" s="72"/>
      <c r="B37" s="47" t="s">
        <v>271</v>
      </c>
      <c r="C37" s="70"/>
      <c r="D37" s="111">
        <v>7</v>
      </c>
      <c r="E37" s="112">
        <v>1502763</v>
      </c>
      <c r="F37" s="2"/>
      <c r="G37" s="57"/>
    </row>
    <row r="38" spans="1:7" s="53" customFormat="1" ht="20.25" customHeight="1">
      <c r="A38" s="72"/>
      <c r="B38" s="47" t="s">
        <v>418</v>
      </c>
      <c r="C38" s="70"/>
      <c r="D38" s="6">
        <v>8</v>
      </c>
      <c r="E38" s="3">
        <v>3188320</v>
      </c>
      <c r="F38" s="2"/>
      <c r="G38" s="57"/>
    </row>
    <row r="39" spans="1:7" s="53" customFormat="1" ht="20.25" customHeight="1">
      <c r="A39" s="72"/>
      <c r="B39" s="47" t="s">
        <v>119</v>
      </c>
      <c r="C39" s="70"/>
      <c r="D39" s="6">
        <v>13</v>
      </c>
      <c r="E39" s="3">
        <f>729555+171943</f>
        <v>901498</v>
      </c>
      <c r="F39" s="2"/>
      <c r="G39" s="57"/>
    </row>
    <row r="40" spans="1:7" s="53" customFormat="1" ht="20.25" customHeight="1" thickBot="1">
      <c r="A40" s="72"/>
      <c r="B40" s="48" t="s">
        <v>118</v>
      </c>
      <c r="C40" s="97"/>
      <c r="D40" s="11">
        <v>15</v>
      </c>
      <c r="E40" s="49">
        <v>2350000</v>
      </c>
      <c r="F40" s="12"/>
      <c r="G40" s="107">
        <v>276250</v>
      </c>
    </row>
    <row r="41" spans="1:7" s="54" customFormat="1" ht="21" customHeight="1" thickBot="1">
      <c r="A41" s="72"/>
      <c r="B41" s="44"/>
      <c r="C41" s="67"/>
      <c r="D41" s="43"/>
      <c r="E41" s="61">
        <v>10266746</v>
      </c>
      <c r="F41" s="59">
        <v>0</v>
      </c>
      <c r="G41" s="60">
        <v>276250</v>
      </c>
    </row>
    <row r="42" spans="1:7" s="54" customFormat="1" ht="6.75" customHeight="1" thickBot="1">
      <c r="A42" s="72"/>
      <c r="B42" s="44"/>
      <c r="C42" s="67"/>
      <c r="D42" s="43"/>
      <c r="E42" s="40"/>
      <c r="F42" s="40"/>
      <c r="G42" s="40"/>
    </row>
    <row r="43" spans="1:7" s="53" customFormat="1" ht="21" customHeight="1" thickBot="1">
      <c r="A43" s="236" t="s">
        <v>453</v>
      </c>
      <c r="B43" s="237"/>
      <c r="C43" s="67"/>
      <c r="D43" s="43"/>
      <c r="E43" s="40"/>
      <c r="F43" s="40"/>
      <c r="G43" s="54"/>
    </row>
    <row r="44" spans="1:7" s="53" customFormat="1" ht="20.25" customHeight="1">
      <c r="A44" s="44"/>
      <c r="B44" s="46" t="s">
        <v>412</v>
      </c>
      <c r="C44" s="95"/>
      <c r="D44" s="24">
        <v>1</v>
      </c>
      <c r="E44" s="21">
        <v>2100000</v>
      </c>
      <c r="F44" s="20"/>
      <c r="G44" s="76"/>
    </row>
    <row r="45" spans="1:7" s="53" customFormat="1" ht="20.25" customHeight="1">
      <c r="A45" s="44"/>
      <c r="B45" s="47" t="s">
        <v>434</v>
      </c>
      <c r="C45" s="70"/>
      <c r="D45" s="6">
        <v>1</v>
      </c>
      <c r="E45" s="3">
        <v>4000000</v>
      </c>
      <c r="F45" s="2"/>
      <c r="G45" s="65"/>
    </row>
    <row r="46" spans="1:7" s="53" customFormat="1" ht="20.25" customHeight="1">
      <c r="A46" s="44"/>
      <c r="B46" s="47" t="s">
        <v>421</v>
      </c>
      <c r="C46" s="70"/>
      <c r="D46" s="6">
        <v>2</v>
      </c>
      <c r="E46" s="3">
        <v>2500000</v>
      </c>
      <c r="F46" s="3"/>
      <c r="G46" s="65"/>
    </row>
    <row r="47" spans="1:7" s="53" customFormat="1" ht="20.25" customHeight="1">
      <c r="A47" s="44"/>
      <c r="B47" s="47" t="s">
        <v>23</v>
      </c>
      <c r="C47" s="70"/>
      <c r="D47" s="6">
        <v>4</v>
      </c>
      <c r="E47" s="3">
        <v>2850000</v>
      </c>
      <c r="F47" s="3"/>
      <c r="G47" s="77"/>
    </row>
    <row r="48" spans="1:7" s="113" customFormat="1" ht="20.25" customHeight="1">
      <c r="A48" s="73"/>
      <c r="B48" s="47" t="s">
        <v>425</v>
      </c>
      <c r="C48" s="70"/>
      <c r="D48" s="6">
        <v>6</v>
      </c>
      <c r="E48" s="3">
        <v>1500000</v>
      </c>
      <c r="F48" s="4"/>
      <c r="G48" s="57">
        <v>154350</v>
      </c>
    </row>
    <row r="49" spans="1:7" s="53" customFormat="1" ht="20.25" customHeight="1">
      <c r="A49" s="44"/>
      <c r="B49" s="47" t="s">
        <v>120</v>
      </c>
      <c r="C49" s="70"/>
      <c r="D49" s="6">
        <v>7</v>
      </c>
      <c r="E49" s="3">
        <f>2187051+413149</f>
        <v>2600200</v>
      </c>
      <c r="F49" s="2"/>
      <c r="G49" s="65"/>
    </row>
    <row r="50" spans="1:7" s="53" customFormat="1" ht="20.25" customHeight="1">
      <c r="A50" s="44"/>
      <c r="B50" s="47" t="s">
        <v>410</v>
      </c>
      <c r="C50" s="70"/>
      <c r="D50" s="6">
        <v>12</v>
      </c>
      <c r="E50" s="3">
        <v>500000</v>
      </c>
      <c r="F50" s="3"/>
      <c r="G50" s="57">
        <v>125000</v>
      </c>
    </row>
    <row r="51" spans="1:7" s="53" customFormat="1" ht="20.25" customHeight="1" thickBot="1">
      <c r="A51" s="44"/>
      <c r="B51" s="48" t="s">
        <v>433</v>
      </c>
      <c r="C51" s="97"/>
      <c r="D51" s="11">
        <v>15</v>
      </c>
      <c r="E51" s="49">
        <v>1000000</v>
      </c>
      <c r="F51" s="106"/>
      <c r="G51" s="114"/>
    </row>
    <row r="52" spans="1:7" s="53" customFormat="1" ht="19.5" customHeight="1" thickBot="1">
      <c r="A52" s="44"/>
      <c r="B52" s="44"/>
      <c r="C52" s="67"/>
      <c r="D52" s="43"/>
      <c r="E52" s="61">
        <v>17050200</v>
      </c>
      <c r="F52" s="59">
        <v>0</v>
      </c>
      <c r="G52" s="60">
        <v>279350</v>
      </c>
    </row>
    <row r="53" spans="1:6" s="54" customFormat="1" ht="6.75" customHeight="1" thickBot="1">
      <c r="A53" s="44"/>
      <c r="B53" s="44"/>
      <c r="C53" s="67"/>
      <c r="D53" s="43"/>
      <c r="E53" s="40"/>
      <c r="F53" s="43"/>
    </row>
    <row r="54" spans="1:7" s="53" customFormat="1" ht="21" customHeight="1" thickBot="1">
      <c r="A54" s="236" t="s">
        <v>458</v>
      </c>
      <c r="B54" s="237"/>
      <c r="C54" s="67"/>
      <c r="D54" s="43"/>
      <c r="E54" s="40"/>
      <c r="F54" s="43"/>
      <c r="G54" s="54"/>
    </row>
    <row r="55" spans="1:7" s="53" customFormat="1" ht="27" customHeight="1">
      <c r="A55" s="44"/>
      <c r="B55" s="46" t="s">
        <v>117</v>
      </c>
      <c r="C55" s="95"/>
      <c r="D55" s="24">
        <v>2</v>
      </c>
      <c r="E55" s="21">
        <v>1582640</v>
      </c>
      <c r="F55" s="20"/>
      <c r="G55" s="25"/>
    </row>
    <row r="56" spans="1:7" s="53" customFormat="1" ht="21" customHeight="1">
      <c r="A56" s="44"/>
      <c r="B56" s="47" t="s">
        <v>423</v>
      </c>
      <c r="C56" s="70"/>
      <c r="D56" s="6">
        <v>4</v>
      </c>
      <c r="E56" s="3">
        <v>1500000</v>
      </c>
      <c r="F56" s="2"/>
      <c r="G56" s="9"/>
    </row>
    <row r="57" spans="1:7" s="53" customFormat="1" ht="21" customHeight="1">
      <c r="A57" s="44"/>
      <c r="B57" s="47" t="s">
        <v>396</v>
      </c>
      <c r="C57" s="96"/>
      <c r="D57" s="6">
        <v>9</v>
      </c>
      <c r="E57" s="3">
        <v>500000</v>
      </c>
      <c r="F57" s="5"/>
      <c r="G57" s="56"/>
    </row>
    <row r="58" spans="1:7" s="53" customFormat="1" ht="27.75" customHeight="1">
      <c r="A58" s="44"/>
      <c r="B58" s="47" t="s">
        <v>566</v>
      </c>
      <c r="C58" s="70"/>
      <c r="D58" s="6">
        <v>9</v>
      </c>
      <c r="E58" s="3">
        <f>545444+325085</f>
        <v>870529</v>
      </c>
      <c r="F58" s="2"/>
      <c r="G58" s="57"/>
    </row>
    <row r="59" spans="1:7" s="53" customFormat="1" ht="21" customHeight="1">
      <c r="A59" s="44"/>
      <c r="B59" s="47" t="s">
        <v>397</v>
      </c>
      <c r="C59" s="96"/>
      <c r="D59" s="6">
        <v>10</v>
      </c>
      <c r="E59" s="3">
        <v>500000</v>
      </c>
      <c r="F59" s="5"/>
      <c r="G59" s="56"/>
    </row>
    <row r="60" spans="1:7" s="53" customFormat="1" ht="21" customHeight="1">
      <c r="A60" s="44"/>
      <c r="B60" s="47" t="s">
        <v>449</v>
      </c>
      <c r="C60" s="96"/>
      <c r="D60" s="6">
        <v>10</v>
      </c>
      <c r="E60" s="3">
        <v>1400000</v>
      </c>
      <c r="F60" s="5"/>
      <c r="G60" s="56"/>
    </row>
    <row r="61" spans="1:7" s="53" customFormat="1" ht="21" customHeight="1" thickBot="1">
      <c r="A61" s="44"/>
      <c r="B61" s="48" t="s">
        <v>432</v>
      </c>
      <c r="C61" s="97"/>
      <c r="D61" s="11">
        <v>14</v>
      </c>
      <c r="E61" s="49">
        <v>500000</v>
      </c>
      <c r="F61" s="106"/>
      <c r="G61" s="114"/>
    </row>
    <row r="62" spans="1:7" s="53" customFormat="1" ht="21" customHeight="1" thickBot="1">
      <c r="A62" s="44"/>
      <c r="B62" s="44"/>
      <c r="C62" s="67"/>
      <c r="D62" s="43"/>
      <c r="E62" s="62">
        <v>6853169</v>
      </c>
      <c r="F62" s="63">
        <v>0</v>
      </c>
      <c r="G62" s="64">
        <v>0</v>
      </c>
    </row>
    <row r="63" spans="1:7" s="53" customFormat="1" ht="21" customHeight="1" thickBot="1">
      <c r="A63" s="238" t="s">
        <v>576</v>
      </c>
      <c r="B63" s="239"/>
      <c r="C63" s="78"/>
      <c r="D63" s="247"/>
      <c r="E63" s="248"/>
      <c r="F63" s="248"/>
      <c r="G63" s="248"/>
    </row>
    <row r="64" spans="1:7" s="54" customFormat="1" ht="9" customHeight="1" thickBot="1">
      <c r="A64" s="71"/>
      <c r="B64" s="71"/>
      <c r="C64" s="67"/>
      <c r="D64" s="43"/>
      <c r="E64" s="40"/>
      <c r="F64" s="42"/>
      <c r="G64" s="42"/>
    </row>
    <row r="65" spans="1:8" s="53" customFormat="1" ht="21" customHeight="1" thickBot="1">
      <c r="A65" s="236" t="s">
        <v>482</v>
      </c>
      <c r="B65" s="237"/>
      <c r="C65" s="67"/>
      <c r="D65" s="43"/>
      <c r="E65" s="40"/>
      <c r="F65" s="42"/>
      <c r="G65" s="42"/>
      <c r="H65" s="54"/>
    </row>
    <row r="66" spans="1:7" s="53" customFormat="1" ht="27.75" customHeight="1">
      <c r="A66" s="72"/>
      <c r="B66" s="46" t="s">
        <v>26</v>
      </c>
      <c r="C66" s="95"/>
      <c r="D66" s="24">
        <v>1</v>
      </c>
      <c r="E66" s="21">
        <v>11700000</v>
      </c>
      <c r="F66" s="21"/>
      <c r="G66" s="80"/>
    </row>
    <row r="67" spans="1:7" s="53" customFormat="1" ht="21" customHeight="1">
      <c r="A67" s="44"/>
      <c r="B67" s="47" t="s">
        <v>27</v>
      </c>
      <c r="C67" s="70"/>
      <c r="D67" s="6">
        <v>2</v>
      </c>
      <c r="E67" s="3">
        <v>2500000</v>
      </c>
      <c r="F67" s="3"/>
      <c r="G67" s="65"/>
    </row>
    <row r="68" spans="1:7" s="53" customFormat="1" ht="21" customHeight="1" thickBot="1">
      <c r="A68" s="72"/>
      <c r="B68" s="48" t="s">
        <v>413</v>
      </c>
      <c r="C68" s="97"/>
      <c r="D68" s="11">
        <v>2</v>
      </c>
      <c r="E68" s="49">
        <v>1556250</v>
      </c>
      <c r="F68" s="49"/>
      <c r="G68" s="99"/>
    </row>
    <row r="69" spans="1:7" s="54" customFormat="1" ht="21" customHeight="1" thickBot="1">
      <c r="A69" s="44"/>
      <c r="B69" s="44"/>
      <c r="C69" s="67"/>
      <c r="D69" s="43"/>
      <c r="E69" s="61">
        <v>15756250</v>
      </c>
      <c r="F69" s="59">
        <v>0</v>
      </c>
      <c r="G69" s="60">
        <v>0</v>
      </c>
    </row>
    <row r="70" spans="1:6" s="54" customFormat="1" ht="9" customHeight="1" thickBot="1">
      <c r="A70" s="44"/>
      <c r="B70" s="44"/>
      <c r="C70" s="67"/>
      <c r="D70" s="43"/>
      <c r="E70" s="40"/>
      <c r="F70" s="40"/>
    </row>
    <row r="71" spans="1:7" s="53" customFormat="1" ht="21" customHeight="1" thickBot="1">
      <c r="A71" s="236" t="s">
        <v>455</v>
      </c>
      <c r="B71" s="237"/>
      <c r="C71" s="67"/>
      <c r="D71" s="43"/>
      <c r="E71" s="40"/>
      <c r="F71" s="42"/>
      <c r="G71" s="42"/>
    </row>
    <row r="72" spans="1:7" s="53" customFormat="1" ht="21" customHeight="1">
      <c r="A72" s="44"/>
      <c r="B72" s="46" t="s">
        <v>615</v>
      </c>
      <c r="C72" s="95"/>
      <c r="D72" s="24">
        <v>2</v>
      </c>
      <c r="E72" s="21">
        <v>4912868</v>
      </c>
      <c r="F72" s="21"/>
      <c r="G72" s="80">
        <v>4058309</v>
      </c>
    </row>
    <row r="73" spans="1:7" s="53" customFormat="1" ht="21" customHeight="1">
      <c r="A73" s="44"/>
      <c r="B73" s="47" t="s">
        <v>359</v>
      </c>
      <c r="C73" s="70"/>
      <c r="D73" s="6">
        <v>2</v>
      </c>
      <c r="E73" s="3">
        <v>1500000</v>
      </c>
      <c r="F73" s="3"/>
      <c r="G73" s="77"/>
    </row>
    <row r="74" spans="1:7" s="53" customFormat="1" ht="27.75" customHeight="1">
      <c r="A74" s="44"/>
      <c r="B74" s="47" t="s">
        <v>29</v>
      </c>
      <c r="C74" s="70"/>
      <c r="D74" s="6">
        <v>4</v>
      </c>
      <c r="E74" s="3">
        <v>471500</v>
      </c>
      <c r="F74" s="3"/>
      <c r="G74" s="77">
        <v>42750</v>
      </c>
    </row>
    <row r="75" spans="1:7" s="53" customFormat="1" ht="21" customHeight="1">
      <c r="A75" s="44"/>
      <c r="B75" s="47" t="s">
        <v>121</v>
      </c>
      <c r="C75" s="70"/>
      <c r="D75" s="6">
        <v>6</v>
      </c>
      <c r="E75" s="3">
        <v>1100000</v>
      </c>
      <c r="F75" s="3"/>
      <c r="G75" s="77"/>
    </row>
    <row r="76" spans="1:7" s="53" customFormat="1" ht="21" customHeight="1">
      <c r="A76" s="44"/>
      <c r="B76" s="47" t="s">
        <v>454</v>
      </c>
      <c r="C76" s="70"/>
      <c r="D76" s="6">
        <v>8</v>
      </c>
      <c r="E76" s="3">
        <v>1900000</v>
      </c>
      <c r="F76" s="3"/>
      <c r="G76" s="77">
        <v>1900000</v>
      </c>
    </row>
    <row r="77" spans="1:7" s="53" customFormat="1" ht="21" customHeight="1" thickBot="1">
      <c r="A77" s="44"/>
      <c r="B77" s="48" t="s">
        <v>427</v>
      </c>
      <c r="C77" s="97"/>
      <c r="D77" s="11">
        <v>9</v>
      </c>
      <c r="E77" s="49">
        <v>1200000</v>
      </c>
      <c r="F77" s="49"/>
      <c r="G77" s="99"/>
    </row>
    <row r="78" spans="1:7" s="54" customFormat="1" ht="21" customHeight="1" thickBot="1">
      <c r="A78" s="44"/>
      <c r="B78" s="44"/>
      <c r="C78" s="67"/>
      <c r="D78" s="43"/>
      <c r="E78" s="61">
        <v>11084368</v>
      </c>
      <c r="F78" s="59">
        <v>0</v>
      </c>
      <c r="G78" s="60">
        <v>6001059</v>
      </c>
    </row>
    <row r="79" spans="1:7" s="54" customFormat="1" ht="9" customHeight="1" thickBot="1">
      <c r="A79" s="44"/>
      <c r="B79" s="44"/>
      <c r="C79" s="67"/>
      <c r="D79" s="43"/>
      <c r="E79" s="40"/>
      <c r="F79" s="42"/>
      <c r="G79" s="42"/>
    </row>
    <row r="80" spans="1:7" s="53" customFormat="1" ht="21" customHeight="1" thickBot="1">
      <c r="A80" s="236" t="s">
        <v>446</v>
      </c>
      <c r="B80" s="237"/>
      <c r="C80" s="67"/>
      <c r="D80" s="43"/>
      <c r="E80" s="40"/>
      <c r="F80" s="42"/>
      <c r="G80" s="42"/>
    </row>
    <row r="81" spans="1:7" s="53" customFormat="1" ht="21" customHeight="1">
      <c r="A81" s="44"/>
      <c r="B81" s="46" t="s">
        <v>21</v>
      </c>
      <c r="C81" s="95"/>
      <c r="D81" s="24">
        <v>1</v>
      </c>
      <c r="E81" s="21">
        <f>1715036+345000+239964</f>
        <v>2300000</v>
      </c>
      <c r="F81" s="21"/>
      <c r="G81" s="80">
        <v>500000</v>
      </c>
    </row>
    <row r="82" spans="1:7" s="53" customFormat="1" ht="27.75" customHeight="1">
      <c r="A82" s="44"/>
      <c r="B82" s="47" t="s">
        <v>122</v>
      </c>
      <c r="C82" s="70"/>
      <c r="D82" s="6">
        <v>1</v>
      </c>
      <c r="E82" s="3">
        <f>3006675+1000000</f>
        <v>4006675</v>
      </c>
      <c r="F82" s="3"/>
      <c r="G82" s="77">
        <v>217600</v>
      </c>
    </row>
    <row r="83" spans="1:7" s="53" customFormat="1" ht="21" customHeight="1">
      <c r="A83" s="44"/>
      <c r="B83" s="47" t="s">
        <v>402</v>
      </c>
      <c r="C83" s="70"/>
      <c r="D83" s="6">
        <v>2</v>
      </c>
      <c r="E83" s="3">
        <v>2500000</v>
      </c>
      <c r="F83" s="2"/>
      <c r="G83" s="57">
        <v>1550000</v>
      </c>
    </row>
    <row r="84" spans="1:7" s="53" customFormat="1" ht="21" customHeight="1">
      <c r="A84" s="44"/>
      <c r="B84" s="47" t="s">
        <v>18</v>
      </c>
      <c r="C84" s="70"/>
      <c r="D84" s="6">
        <v>5</v>
      </c>
      <c r="E84" s="3">
        <v>1035000</v>
      </c>
      <c r="F84" s="3"/>
      <c r="G84" s="77">
        <v>330000</v>
      </c>
    </row>
    <row r="85" spans="1:7" s="53" customFormat="1" ht="21" customHeight="1">
      <c r="A85" s="44"/>
      <c r="B85" s="47" t="s">
        <v>24</v>
      </c>
      <c r="C85" s="70"/>
      <c r="D85" s="6">
        <v>5</v>
      </c>
      <c r="E85" s="3">
        <v>1000000</v>
      </c>
      <c r="F85" s="3"/>
      <c r="G85" s="77"/>
    </row>
    <row r="86" spans="1:7" s="53" customFormat="1" ht="21" customHeight="1">
      <c r="A86" s="44"/>
      <c r="B86" s="47" t="s">
        <v>25</v>
      </c>
      <c r="C86" s="70"/>
      <c r="D86" s="6">
        <v>6</v>
      </c>
      <c r="E86" s="3">
        <v>1000000</v>
      </c>
      <c r="F86" s="2"/>
      <c r="G86" s="77">
        <v>500000</v>
      </c>
    </row>
    <row r="87" spans="1:7" s="53" customFormat="1" ht="21" customHeight="1">
      <c r="A87" s="44"/>
      <c r="B87" s="47" t="s">
        <v>408</v>
      </c>
      <c r="C87" s="70"/>
      <c r="D87" s="6">
        <v>11</v>
      </c>
      <c r="E87" s="3">
        <v>3000000</v>
      </c>
      <c r="F87" s="3"/>
      <c r="G87" s="77">
        <v>2281800</v>
      </c>
    </row>
    <row r="88" spans="1:7" s="53" customFormat="1" ht="21" customHeight="1">
      <c r="A88" s="44"/>
      <c r="B88" s="47" t="s">
        <v>456</v>
      </c>
      <c r="C88" s="70"/>
      <c r="D88" s="6">
        <v>13</v>
      </c>
      <c r="E88" s="3">
        <v>2536766</v>
      </c>
      <c r="F88" s="4"/>
      <c r="G88" s="65"/>
    </row>
    <row r="89" spans="1:7" s="53" customFormat="1" ht="21" customHeight="1" thickBot="1">
      <c r="A89" s="44"/>
      <c r="B89" s="48" t="s">
        <v>411</v>
      </c>
      <c r="C89" s="97"/>
      <c r="D89" s="11">
        <v>14</v>
      </c>
      <c r="E89" s="49">
        <v>444870</v>
      </c>
      <c r="F89" s="12"/>
      <c r="G89" s="107">
        <v>44670</v>
      </c>
    </row>
    <row r="90" spans="1:7" s="54" customFormat="1" ht="21" customHeight="1" thickBot="1">
      <c r="A90" s="44"/>
      <c r="B90" s="44"/>
      <c r="C90" s="67"/>
      <c r="D90" s="43"/>
      <c r="E90" s="61">
        <v>17823311</v>
      </c>
      <c r="F90" s="59">
        <v>0</v>
      </c>
      <c r="G90" s="60">
        <v>5424070</v>
      </c>
    </row>
    <row r="91" spans="1:7" s="54" customFormat="1" ht="9" customHeight="1" thickBot="1">
      <c r="A91" s="44"/>
      <c r="B91" s="44"/>
      <c r="C91" s="67"/>
      <c r="D91" s="43"/>
      <c r="E91" s="40"/>
      <c r="F91" s="43"/>
      <c r="G91" s="40"/>
    </row>
    <row r="92" spans="1:7" s="53" customFormat="1" ht="21" customHeight="1" thickBot="1">
      <c r="A92" s="238" t="s">
        <v>91</v>
      </c>
      <c r="B92" s="239"/>
      <c r="C92" s="78"/>
      <c r="D92" s="247"/>
      <c r="E92" s="248"/>
      <c r="F92" s="248"/>
      <c r="G92" s="248"/>
    </row>
    <row r="93" spans="1:7" s="54" customFormat="1" ht="9" customHeight="1" thickBot="1">
      <c r="A93" s="71"/>
      <c r="B93" s="71"/>
      <c r="C93" s="67"/>
      <c r="D93" s="43"/>
      <c r="E93" s="43"/>
      <c r="F93" s="43"/>
      <c r="G93" s="43"/>
    </row>
    <row r="94" spans="1:7" s="53" customFormat="1" ht="21" customHeight="1" thickBot="1">
      <c r="A94" s="236" t="s">
        <v>457</v>
      </c>
      <c r="B94" s="240"/>
      <c r="C94" s="67"/>
      <c r="D94" s="43"/>
      <c r="E94" s="40"/>
      <c r="F94" s="43"/>
      <c r="G94" s="40"/>
    </row>
    <row r="95" spans="1:7" s="53" customFormat="1" ht="21" customHeight="1">
      <c r="A95" s="72"/>
      <c r="B95" s="46" t="s">
        <v>358</v>
      </c>
      <c r="C95" s="95"/>
      <c r="D95" s="24">
        <v>1</v>
      </c>
      <c r="E95" s="21">
        <v>2000000</v>
      </c>
      <c r="F95" s="21"/>
      <c r="G95" s="80"/>
    </row>
    <row r="96" spans="1:7" s="53" customFormat="1" ht="21" customHeight="1">
      <c r="A96" s="44"/>
      <c r="B96" s="47" t="s">
        <v>441</v>
      </c>
      <c r="C96" s="70"/>
      <c r="D96" s="6">
        <v>1</v>
      </c>
      <c r="E96" s="3">
        <v>3889670</v>
      </c>
      <c r="F96" s="3"/>
      <c r="G96" s="57">
        <v>2430000</v>
      </c>
    </row>
    <row r="97" spans="1:7" s="53" customFormat="1" ht="21" customHeight="1">
      <c r="A97" s="44"/>
      <c r="B97" s="47" t="s">
        <v>360</v>
      </c>
      <c r="C97" s="70"/>
      <c r="D97" s="6">
        <v>3</v>
      </c>
      <c r="E97" s="3">
        <v>2606127</v>
      </c>
      <c r="F97" s="10"/>
      <c r="G97" s="77">
        <v>1201127</v>
      </c>
    </row>
    <row r="98" spans="1:7" s="53" customFormat="1" ht="21" customHeight="1">
      <c r="A98" s="44"/>
      <c r="B98" s="47" t="s">
        <v>436</v>
      </c>
      <c r="C98" s="70"/>
      <c r="D98" s="6">
        <v>3</v>
      </c>
      <c r="E98" s="3">
        <v>2900000</v>
      </c>
      <c r="F98" s="10"/>
      <c r="G98" s="77">
        <v>2550000</v>
      </c>
    </row>
    <row r="99" spans="1:7" s="53" customFormat="1" ht="27.75" customHeight="1">
      <c r="A99" s="44"/>
      <c r="B99" s="47" t="s">
        <v>480</v>
      </c>
      <c r="C99" s="70"/>
      <c r="D99" s="6">
        <v>3</v>
      </c>
      <c r="E99" s="3">
        <v>840000</v>
      </c>
      <c r="F99" s="3"/>
      <c r="G99" s="57">
        <v>185000</v>
      </c>
    </row>
    <row r="100" spans="1:7" s="53" customFormat="1" ht="21" customHeight="1">
      <c r="A100" s="44"/>
      <c r="B100" s="47" t="s">
        <v>616</v>
      </c>
      <c r="C100" s="70"/>
      <c r="D100" s="6">
        <v>3</v>
      </c>
      <c r="E100" s="3">
        <f>3582000+1194000</f>
        <v>4776000</v>
      </c>
      <c r="F100" s="10"/>
      <c r="G100" s="77">
        <v>2300000</v>
      </c>
    </row>
    <row r="101" spans="1:7" s="53" customFormat="1" ht="21" customHeight="1">
      <c r="A101" s="72"/>
      <c r="B101" s="47" t="s">
        <v>361</v>
      </c>
      <c r="C101" s="70"/>
      <c r="D101" s="6">
        <v>4</v>
      </c>
      <c r="E101" s="3">
        <v>1200000</v>
      </c>
      <c r="F101" s="3"/>
      <c r="G101" s="77">
        <v>375000</v>
      </c>
    </row>
    <row r="102" spans="1:7" s="53" customFormat="1" ht="27.75" customHeight="1">
      <c r="A102" s="44"/>
      <c r="B102" s="47" t="s">
        <v>393</v>
      </c>
      <c r="C102" s="70"/>
      <c r="D102" s="6">
        <v>5</v>
      </c>
      <c r="E102" s="3">
        <v>128500</v>
      </c>
      <c r="F102" s="10"/>
      <c r="G102" s="77">
        <v>25000</v>
      </c>
    </row>
    <row r="103" spans="1:7" s="53" customFormat="1" ht="21" customHeight="1">
      <c r="A103" s="44"/>
      <c r="B103" s="47" t="s">
        <v>424</v>
      </c>
      <c r="C103" s="70"/>
      <c r="D103" s="6">
        <v>5</v>
      </c>
      <c r="E103" s="3">
        <v>1321906</v>
      </c>
      <c r="F103" s="10"/>
      <c r="G103" s="77"/>
    </row>
    <row r="104" spans="1:7" s="53" customFormat="1" ht="21" customHeight="1">
      <c r="A104" s="44"/>
      <c r="B104" s="47" t="s">
        <v>19</v>
      </c>
      <c r="C104" s="70"/>
      <c r="D104" s="6">
        <v>6</v>
      </c>
      <c r="E104" s="3">
        <v>1240000</v>
      </c>
      <c r="F104" s="10"/>
      <c r="G104" s="77"/>
    </row>
    <row r="105" spans="1:7" s="53" customFormat="1" ht="21" customHeight="1" thickBot="1">
      <c r="A105" s="44"/>
      <c r="B105" s="48" t="s">
        <v>428</v>
      </c>
      <c r="C105" s="97"/>
      <c r="D105" s="11">
        <v>10</v>
      </c>
      <c r="E105" s="49">
        <v>1000000</v>
      </c>
      <c r="F105" s="115"/>
      <c r="G105" s="99"/>
    </row>
    <row r="106" spans="1:7" s="54" customFormat="1" ht="21" customHeight="1" thickBot="1">
      <c r="A106" s="44"/>
      <c r="B106" s="44"/>
      <c r="C106" s="67"/>
      <c r="D106" s="43"/>
      <c r="E106" s="61">
        <v>21902203</v>
      </c>
      <c r="F106" s="59">
        <v>0</v>
      </c>
      <c r="G106" s="60">
        <v>9066127</v>
      </c>
    </row>
    <row r="107" spans="1:7" s="54" customFormat="1" ht="9" customHeight="1" thickBot="1">
      <c r="A107" s="44"/>
      <c r="B107" s="44"/>
      <c r="C107" s="67"/>
      <c r="D107" s="43"/>
      <c r="E107" s="40"/>
      <c r="F107" s="42"/>
      <c r="G107" s="42"/>
    </row>
    <row r="108" spans="1:7" s="53" customFormat="1" ht="21" customHeight="1" thickBot="1">
      <c r="A108" s="236" t="s">
        <v>447</v>
      </c>
      <c r="B108" s="237"/>
      <c r="C108" s="67"/>
      <c r="D108" s="43"/>
      <c r="E108" s="40"/>
      <c r="F108" s="43"/>
      <c r="G108" s="40"/>
    </row>
    <row r="109" spans="1:7" s="53" customFormat="1" ht="21" customHeight="1">
      <c r="A109" s="44"/>
      <c r="B109" s="46" t="s">
        <v>409</v>
      </c>
      <c r="C109" s="95"/>
      <c r="D109" s="24">
        <v>4</v>
      </c>
      <c r="E109" s="21">
        <v>661997</v>
      </c>
      <c r="F109" s="82"/>
      <c r="G109" s="80"/>
    </row>
    <row r="110" spans="1:7" s="53" customFormat="1" ht="21" customHeight="1">
      <c r="A110" s="44"/>
      <c r="B110" s="47" t="s">
        <v>406</v>
      </c>
      <c r="C110" s="70"/>
      <c r="D110" s="6">
        <v>5</v>
      </c>
      <c r="E110" s="3">
        <v>1900000</v>
      </c>
      <c r="F110" s="10"/>
      <c r="G110" s="77">
        <v>485000</v>
      </c>
    </row>
    <row r="111" spans="1:7" s="53" customFormat="1" ht="21" customHeight="1">
      <c r="A111" s="44"/>
      <c r="B111" s="47" t="s">
        <v>357</v>
      </c>
      <c r="C111" s="70"/>
      <c r="D111" s="6">
        <v>8</v>
      </c>
      <c r="E111" s="3">
        <v>3934775</v>
      </c>
      <c r="F111" s="3"/>
      <c r="G111" s="77">
        <v>2438385</v>
      </c>
    </row>
    <row r="112" spans="1:7" s="53" customFormat="1" ht="21" customHeight="1">
      <c r="A112" s="44"/>
      <c r="B112" s="47" t="s">
        <v>429</v>
      </c>
      <c r="C112" s="70"/>
      <c r="D112" s="6">
        <v>11</v>
      </c>
      <c r="E112" s="3">
        <v>1000000</v>
      </c>
      <c r="F112" s="3"/>
      <c r="G112" s="77"/>
    </row>
    <row r="113" spans="1:7" s="53" customFormat="1" ht="21" customHeight="1" thickBot="1">
      <c r="A113" s="44"/>
      <c r="B113" s="48" t="s">
        <v>430</v>
      </c>
      <c r="C113" s="97"/>
      <c r="D113" s="11">
        <v>12</v>
      </c>
      <c r="E113" s="49">
        <v>1000000</v>
      </c>
      <c r="F113" s="115"/>
      <c r="G113" s="99"/>
    </row>
    <row r="114" spans="1:7" s="54" customFormat="1" ht="21" customHeight="1" thickBot="1">
      <c r="A114" s="44"/>
      <c r="B114" s="44"/>
      <c r="C114" s="67"/>
      <c r="D114" s="43"/>
      <c r="E114" s="61">
        <f>SUM(E109:E113)</f>
        <v>8496772</v>
      </c>
      <c r="F114" s="59">
        <f>SUM(F109:F113)</f>
        <v>0</v>
      </c>
      <c r="G114" s="60">
        <f>SUM(G109:G113)</f>
        <v>2923385</v>
      </c>
    </row>
    <row r="115" spans="1:7" s="54" customFormat="1" ht="9" customHeight="1" thickBot="1">
      <c r="A115" s="44"/>
      <c r="B115" s="44"/>
      <c r="C115" s="67"/>
      <c r="D115" s="43"/>
      <c r="E115" s="40"/>
      <c r="F115" s="50"/>
      <c r="G115" s="50"/>
    </row>
    <row r="116" spans="1:7" s="53" customFormat="1" ht="21" customHeight="1" thickBot="1">
      <c r="A116" s="238" t="s">
        <v>91</v>
      </c>
      <c r="B116" s="239"/>
      <c r="C116" s="78"/>
      <c r="D116" s="247"/>
      <c r="E116" s="248"/>
      <c r="F116" s="248"/>
      <c r="G116" s="248"/>
    </row>
    <row r="117" spans="1:7" s="54" customFormat="1" ht="9" customHeight="1" thickBot="1">
      <c r="A117" s="71"/>
      <c r="B117" s="71"/>
      <c r="C117" s="67"/>
      <c r="D117" s="43"/>
      <c r="E117" s="43"/>
      <c r="F117" s="43"/>
      <c r="G117" s="43"/>
    </row>
    <row r="118" spans="1:8" s="53" customFormat="1" ht="21" customHeight="1" thickBot="1">
      <c r="A118" s="236" t="s">
        <v>392</v>
      </c>
      <c r="B118" s="237"/>
      <c r="C118" s="67"/>
      <c r="D118" s="43"/>
      <c r="E118" s="40"/>
      <c r="F118" s="50"/>
      <c r="G118" s="50"/>
      <c r="H118" s="54"/>
    </row>
    <row r="119" spans="1:7" s="53" customFormat="1" ht="21" customHeight="1">
      <c r="A119" s="44"/>
      <c r="B119" s="46" t="s">
        <v>614</v>
      </c>
      <c r="C119" s="95"/>
      <c r="D119" s="24">
        <v>1</v>
      </c>
      <c r="E119" s="21">
        <v>3000000</v>
      </c>
      <c r="F119" s="21"/>
      <c r="G119" s="76"/>
    </row>
    <row r="120" spans="1:7" s="53" customFormat="1" ht="21" customHeight="1">
      <c r="A120" s="44"/>
      <c r="B120" s="47" t="s">
        <v>420</v>
      </c>
      <c r="C120" s="70"/>
      <c r="D120" s="6">
        <v>1</v>
      </c>
      <c r="E120" s="3">
        <v>2500000</v>
      </c>
      <c r="F120" s="3"/>
      <c r="G120" s="65"/>
    </row>
    <row r="121" spans="1:7" s="53" customFormat="1" ht="21" customHeight="1">
      <c r="A121" s="72"/>
      <c r="B121" s="47" t="s">
        <v>405</v>
      </c>
      <c r="C121" s="100"/>
      <c r="D121" s="1">
        <v>2</v>
      </c>
      <c r="E121" s="8">
        <v>3900000</v>
      </c>
      <c r="F121" s="8"/>
      <c r="G121" s="77">
        <v>2000000</v>
      </c>
    </row>
    <row r="122" spans="1:7" s="53" customFormat="1" ht="21" customHeight="1">
      <c r="A122" s="44"/>
      <c r="B122" s="47" t="s">
        <v>481</v>
      </c>
      <c r="C122" s="70"/>
      <c r="D122" s="6">
        <v>2</v>
      </c>
      <c r="E122" s="3">
        <v>472000</v>
      </c>
      <c r="F122" s="3"/>
      <c r="G122" s="57">
        <v>25000</v>
      </c>
    </row>
    <row r="123" spans="1:7" s="53" customFormat="1" ht="21" customHeight="1">
      <c r="A123" s="44"/>
      <c r="B123" s="47" t="s">
        <v>22</v>
      </c>
      <c r="C123" s="70"/>
      <c r="D123" s="6">
        <v>3</v>
      </c>
      <c r="E123" s="3">
        <v>2632000</v>
      </c>
      <c r="F123" s="2"/>
      <c r="G123" s="77">
        <v>850000</v>
      </c>
    </row>
    <row r="124" spans="1:7" s="53" customFormat="1" ht="21" customHeight="1">
      <c r="A124" s="72"/>
      <c r="B124" s="47" t="s">
        <v>403</v>
      </c>
      <c r="C124" s="70"/>
      <c r="D124" s="6">
        <v>3</v>
      </c>
      <c r="E124" s="3">
        <v>2000000</v>
      </c>
      <c r="F124" s="3"/>
      <c r="G124" s="77">
        <v>410000</v>
      </c>
    </row>
    <row r="125" spans="1:7" s="53" customFormat="1" ht="21" customHeight="1">
      <c r="A125" s="44"/>
      <c r="B125" s="47" t="s">
        <v>422</v>
      </c>
      <c r="C125" s="70"/>
      <c r="D125" s="6">
        <v>3</v>
      </c>
      <c r="E125" s="3">
        <v>2500000</v>
      </c>
      <c r="F125" s="3"/>
      <c r="G125" s="65"/>
    </row>
    <row r="126" spans="1:7" s="53" customFormat="1" ht="21" customHeight="1">
      <c r="A126" s="44"/>
      <c r="B126" s="47" t="s">
        <v>617</v>
      </c>
      <c r="C126" s="70"/>
      <c r="D126" s="6">
        <v>4</v>
      </c>
      <c r="E126" s="3">
        <v>2220000</v>
      </c>
      <c r="F126" s="10"/>
      <c r="G126" s="77">
        <v>1000000</v>
      </c>
    </row>
    <row r="127" spans="1:7" s="53" customFormat="1" ht="21" customHeight="1">
      <c r="A127" s="44"/>
      <c r="B127" s="47" t="s">
        <v>415</v>
      </c>
      <c r="C127" s="70"/>
      <c r="D127" s="6">
        <v>4</v>
      </c>
      <c r="E127" s="3">
        <v>1100000</v>
      </c>
      <c r="F127" s="3"/>
      <c r="G127" s="65"/>
    </row>
    <row r="128" spans="1:7" s="53" customFormat="1" ht="27.75" customHeight="1">
      <c r="A128" s="72"/>
      <c r="B128" s="47" t="s">
        <v>404</v>
      </c>
      <c r="C128" s="70"/>
      <c r="D128" s="6">
        <v>4</v>
      </c>
      <c r="E128" s="3">
        <v>1732200</v>
      </c>
      <c r="F128" s="3"/>
      <c r="G128" s="77">
        <v>542000</v>
      </c>
    </row>
    <row r="129" spans="1:7" s="53" customFormat="1" ht="21" customHeight="1">
      <c r="A129" s="72"/>
      <c r="B129" s="47" t="s">
        <v>354</v>
      </c>
      <c r="C129" s="70"/>
      <c r="D129" s="6">
        <v>5</v>
      </c>
      <c r="E129" s="3">
        <v>6000000</v>
      </c>
      <c r="F129" s="3"/>
      <c r="G129" s="77">
        <v>5175000</v>
      </c>
    </row>
    <row r="130" spans="1:7" s="53" customFormat="1" ht="21" customHeight="1">
      <c r="A130" s="44"/>
      <c r="B130" s="47" t="s">
        <v>438</v>
      </c>
      <c r="C130" s="70"/>
      <c r="D130" s="6">
        <v>5</v>
      </c>
      <c r="E130" s="3">
        <v>2000000</v>
      </c>
      <c r="F130" s="3"/>
      <c r="G130" s="65"/>
    </row>
    <row r="131" spans="1:7" s="53" customFormat="1" ht="21" customHeight="1">
      <c r="A131" s="72"/>
      <c r="B131" s="47" t="s">
        <v>417</v>
      </c>
      <c r="C131" s="70"/>
      <c r="D131" s="6">
        <v>6</v>
      </c>
      <c r="E131" s="3">
        <v>1000000</v>
      </c>
      <c r="F131" s="2"/>
      <c r="G131" s="65"/>
    </row>
    <row r="132" spans="1:7" s="53" customFormat="1" ht="21" customHeight="1" thickBot="1">
      <c r="A132" s="44"/>
      <c r="B132" s="48" t="s">
        <v>440</v>
      </c>
      <c r="C132" s="97"/>
      <c r="D132" s="11">
        <v>8</v>
      </c>
      <c r="E132" s="49">
        <v>700000</v>
      </c>
      <c r="F132" s="49"/>
      <c r="G132" s="107">
        <v>700000</v>
      </c>
    </row>
    <row r="133" spans="1:7" s="54" customFormat="1" ht="21" customHeight="1" thickBot="1">
      <c r="A133" s="44"/>
      <c r="B133" s="44"/>
      <c r="C133" s="67"/>
      <c r="D133" s="43"/>
      <c r="E133" s="61">
        <f>SUM(E119:E132)</f>
        <v>31756200</v>
      </c>
      <c r="F133" s="59">
        <f>SUM(F119:F132)</f>
        <v>0</v>
      </c>
      <c r="G133" s="60">
        <f>SUM(G119:G132)</f>
        <v>10702000</v>
      </c>
    </row>
    <row r="134" spans="1:7" s="54" customFormat="1" ht="8.25" customHeight="1" thickBot="1">
      <c r="A134" s="44"/>
      <c r="B134" s="44"/>
      <c r="C134" s="67"/>
      <c r="D134" s="43"/>
      <c r="E134" s="40"/>
      <c r="F134" s="40"/>
      <c r="G134" s="40"/>
    </row>
    <row r="135" spans="1:7" s="53" customFormat="1" ht="21" customHeight="1" thickBot="1">
      <c r="A135" s="238" t="s">
        <v>577</v>
      </c>
      <c r="B135" s="239"/>
      <c r="C135" s="69"/>
      <c r="D135" s="247"/>
      <c r="E135" s="248"/>
      <c r="F135" s="248"/>
      <c r="G135" s="248"/>
    </row>
    <row r="136" spans="1:7" s="54" customFormat="1" ht="9" customHeight="1" thickBot="1">
      <c r="A136" s="71"/>
      <c r="B136" s="71"/>
      <c r="C136" s="67"/>
      <c r="D136" s="43"/>
      <c r="E136" s="40"/>
      <c r="F136" s="40"/>
      <c r="G136" s="40"/>
    </row>
    <row r="137" spans="1:10" s="53" customFormat="1" ht="21" customHeight="1" thickBot="1">
      <c r="A137" s="236" t="s">
        <v>460</v>
      </c>
      <c r="B137" s="237"/>
      <c r="C137" s="67"/>
      <c r="D137" s="43"/>
      <c r="E137" s="40"/>
      <c r="F137" s="42"/>
      <c r="G137" s="42"/>
      <c r="H137" s="54"/>
      <c r="I137" s="54"/>
      <c r="J137" s="54"/>
    </row>
    <row r="138" spans="1:7" s="53" customFormat="1" ht="21" customHeight="1">
      <c r="A138" s="44"/>
      <c r="B138" s="81" t="s">
        <v>20</v>
      </c>
      <c r="C138" s="98"/>
      <c r="D138" s="34">
        <v>2</v>
      </c>
      <c r="E138" s="79">
        <f>819432+1668783</f>
        <v>2488215</v>
      </c>
      <c r="F138" s="79"/>
      <c r="G138" s="80"/>
    </row>
    <row r="139" spans="1:7" s="53" customFormat="1" ht="21" customHeight="1">
      <c r="A139" s="44"/>
      <c r="B139" s="47" t="s">
        <v>114</v>
      </c>
      <c r="C139" s="70"/>
      <c r="D139" s="6">
        <v>3</v>
      </c>
      <c r="E139" s="3">
        <v>1025000</v>
      </c>
      <c r="F139" s="3"/>
      <c r="G139" s="57">
        <v>50000</v>
      </c>
    </row>
    <row r="140" spans="1:7" s="53" customFormat="1" ht="21" customHeight="1" thickBot="1">
      <c r="A140" s="44"/>
      <c r="B140" s="48" t="s">
        <v>419</v>
      </c>
      <c r="C140" s="97"/>
      <c r="D140" s="11">
        <v>9</v>
      </c>
      <c r="E140" s="49">
        <v>200000</v>
      </c>
      <c r="F140" s="49"/>
      <c r="G140" s="99"/>
    </row>
    <row r="141" spans="1:7" s="54" customFormat="1" ht="21" customHeight="1" thickBot="1">
      <c r="A141" s="44"/>
      <c r="B141" s="44"/>
      <c r="C141" s="67"/>
      <c r="D141" s="43"/>
      <c r="E141" s="84">
        <v>3713215</v>
      </c>
      <c r="F141" s="85">
        <v>0</v>
      </c>
      <c r="G141" s="86">
        <v>50000</v>
      </c>
    </row>
    <row r="142" spans="1:7" s="54" customFormat="1" ht="9" customHeight="1" thickBot="1">
      <c r="A142" s="44"/>
      <c r="B142" s="44"/>
      <c r="C142" s="67"/>
      <c r="D142" s="43"/>
      <c r="E142" s="40"/>
      <c r="F142" s="43"/>
      <c r="G142" s="43"/>
    </row>
    <row r="143" spans="1:8" s="53" customFormat="1" ht="21" customHeight="1" thickBot="1">
      <c r="A143" s="236" t="s">
        <v>113</v>
      </c>
      <c r="B143" s="237"/>
      <c r="C143" s="67"/>
      <c r="D143" s="43"/>
      <c r="E143" s="40"/>
      <c r="F143" s="43"/>
      <c r="G143" s="43"/>
      <c r="H143" s="54"/>
    </row>
    <row r="144" spans="1:7" s="53" customFormat="1" ht="21" customHeight="1">
      <c r="A144" s="44"/>
      <c r="B144" s="46" t="s">
        <v>442</v>
      </c>
      <c r="C144" s="95"/>
      <c r="D144" s="24">
        <v>2</v>
      </c>
      <c r="E144" s="21">
        <v>1162000</v>
      </c>
      <c r="F144" s="21"/>
      <c r="G144" s="55">
        <v>50000</v>
      </c>
    </row>
    <row r="145" spans="1:7" s="53" customFormat="1" ht="21" customHeight="1">
      <c r="A145" s="44"/>
      <c r="B145" s="47" t="s">
        <v>479</v>
      </c>
      <c r="C145" s="70"/>
      <c r="D145" s="6">
        <v>3</v>
      </c>
      <c r="E145" s="3">
        <v>2555624</v>
      </c>
      <c r="F145" s="2"/>
      <c r="G145" s="57">
        <v>64175</v>
      </c>
    </row>
    <row r="146" spans="1:7" s="53" customFormat="1" ht="21" customHeight="1">
      <c r="A146" s="44"/>
      <c r="B146" s="47" t="s">
        <v>459</v>
      </c>
      <c r="C146" s="70"/>
      <c r="D146" s="6">
        <v>6</v>
      </c>
      <c r="E146" s="3">
        <v>500000</v>
      </c>
      <c r="F146" s="3"/>
      <c r="G146" s="77"/>
    </row>
    <row r="147" spans="1:7" s="53" customFormat="1" ht="21" customHeight="1" thickBot="1">
      <c r="A147" s="44"/>
      <c r="B147" s="48" t="s">
        <v>93</v>
      </c>
      <c r="C147" s="97"/>
      <c r="D147" s="11">
        <v>7</v>
      </c>
      <c r="E147" s="49">
        <v>1080124</v>
      </c>
      <c r="F147" s="49"/>
      <c r="G147" s="58"/>
    </row>
    <row r="148" spans="1:7" s="54" customFormat="1" ht="21" customHeight="1" thickBot="1">
      <c r="A148" s="44"/>
      <c r="B148" s="44"/>
      <c r="C148" s="116"/>
      <c r="D148" s="43"/>
      <c r="E148" s="61">
        <v>5297748</v>
      </c>
      <c r="F148" s="59">
        <v>0</v>
      </c>
      <c r="G148" s="60">
        <v>114175</v>
      </c>
    </row>
    <row r="149" spans="1:6" s="68" customFormat="1" ht="14.25" thickBot="1">
      <c r="A149" s="44"/>
      <c r="B149" s="51"/>
      <c r="C149" s="66"/>
      <c r="D149" s="19"/>
      <c r="E149" s="41"/>
      <c r="F149" s="19"/>
    </row>
    <row r="150" spans="1:7" ht="42" thickBot="1">
      <c r="A150" s="44"/>
      <c r="B150" s="16"/>
      <c r="C150" s="83"/>
      <c r="D150" s="104" t="s">
        <v>578</v>
      </c>
      <c r="E150" s="103">
        <v>185546572</v>
      </c>
      <c r="F150" s="19"/>
      <c r="G150" s="117">
        <f>+G148+G141+G133+G114+G106+G90+G69+G62+G52+G41+G31+G20+G11</f>
        <v>34440317</v>
      </c>
    </row>
    <row r="151" spans="5:6" ht="13.5">
      <c r="E151" s="17"/>
      <c r="F151" s="17"/>
    </row>
    <row r="152" ht="13.5">
      <c r="E152" s="17"/>
    </row>
    <row r="153" ht="13.5">
      <c r="E153" s="17"/>
    </row>
  </sheetData>
  <sheetProtection/>
  <mergeCells count="29">
    <mergeCell ref="D135:G135"/>
    <mergeCell ref="D92:G92"/>
    <mergeCell ref="D116:G116"/>
    <mergeCell ref="D13:G13"/>
    <mergeCell ref="D32:G32"/>
    <mergeCell ref="A71:B71"/>
    <mergeCell ref="A80:B80"/>
    <mergeCell ref="A92:B92"/>
    <mergeCell ref="A65:B65"/>
    <mergeCell ref="A43:B43"/>
    <mergeCell ref="A1:B1"/>
    <mergeCell ref="D2:G2"/>
    <mergeCell ref="D4:G4"/>
    <mergeCell ref="A2:B2"/>
    <mergeCell ref="A4:B4"/>
    <mergeCell ref="D63:G63"/>
    <mergeCell ref="A13:B13"/>
    <mergeCell ref="A22:B22"/>
    <mergeCell ref="A32:B32"/>
    <mergeCell ref="A34:B34"/>
    <mergeCell ref="A54:B54"/>
    <mergeCell ref="A63:B63"/>
    <mergeCell ref="A137:B137"/>
    <mergeCell ref="A143:B143"/>
    <mergeCell ref="A94:B94"/>
    <mergeCell ref="A108:B108"/>
    <mergeCell ref="A118:B118"/>
    <mergeCell ref="A135:B135"/>
    <mergeCell ref="A116:B116"/>
  </mergeCells>
  <printOptions horizontalCentered="1"/>
  <pageMargins left="0.25" right="0.25" top="1" bottom="0.65" header="0.5" footer="0.5"/>
  <pageSetup orientation="landscape" scale="75" r:id="rId1"/>
  <headerFooter alignWithMargins="0">
    <oddHeader>&amp;C&amp;"Book Antiqua,Bold"State University System of Florida
Summary of University Issues
2007-08 Legislative Budget Request
&amp;RAttachment VI</oddHeader>
  </headerFooter>
  <rowBreaks count="5" manualBreakCount="5">
    <brk id="31" max="6" man="1"/>
    <brk id="62" max="255" man="1"/>
    <brk id="91" max="255" man="1"/>
    <brk id="115" max="255" man="1"/>
    <brk id="134" max="255" man="1"/>
  </rowBreaks>
</worksheet>
</file>

<file path=xl/worksheets/sheet10.xml><?xml version="1.0" encoding="utf-8"?>
<worksheet xmlns="http://schemas.openxmlformats.org/spreadsheetml/2006/main" xmlns:r="http://schemas.openxmlformats.org/officeDocument/2006/relationships">
  <dimension ref="A1:F13"/>
  <sheetViews>
    <sheetView view="pageBreakPreview" zoomScale="6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5" ht="13.5">
      <c r="A4" s="22"/>
      <c r="B4" s="22"/>
      <c r="C4" s="22"/>
      <c r="D4" s="19"/>
      <c r="E4" s="19"/>
    </row>
    <row r="5" spans="1:6" ht="34.5" customHeight="1">
      <c r="A5" s="263" t="s">
        <v>495</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ht="179.25">
      <c r="A8" s="24" t="s">
        <v>328</v>
      </c>
      <c r="B8" s="20" t="s">
        <v>500</v>
      </c>
      <c r="C8" s="25">
        <v>2</v>
      </c>
      <c r="D8" s="88" t="s">
        <v>609</v>
      </c>
      <c r="E8" s="88" t="s">
        <v>610</v>
      </c>
      <c r="F8" s="30">
        <v>4912868</v>
      </c>
    </row>
    <row r="9" spans="1:6" ht="179.25">
      <c r="A9" s="1" t="s">
        <v>538</v>
      </c>
      <c r="B9" s="2" t="s">
        <v>539</v>
      </c>
      <c r="C9" s="33">
        <v>2</v>
      </c>
      <c r="D9" s="89" t="s">
        <v>536</v>
      </c>
      <c r="E9" s="89" t="s">
        <v>537</v>
      </c>
      <c r="F9" s="27">
        <v>1500000</v>
      </c>
    </row>
    <row r="10" spans="1:6" s="38" customFormat="1" ht="123.75">
      <c r="A10" s="6" t="s">
        <v>38</v>
      </c>
      <c r="B10" s="2" t="s">
        <v>501</v>
      </c>
      <c r="C10" s="9">
        <v>4</v>
      </c>
      <c r="D10" s="92" t="s">
        <v>385</v>
      </c>
      <c r="E10" s="92" t="s">
        <v>37</v>
      </c>
      <c r="F10" s="27">
        <v>471500</v>
      </c>
    </row>
    <row r="11" spans="1:6" s="38" customFormat="1" ht="138">
      <c r="A11" s="6" t="s">
        <v>39</v>
      </c>
      <c r="B11" s="2" t="s">
        <v>42</v>
      </c>
      <c r="C11" s="9">
        <v>6</v>
      </c>
      <c r="D11" s="92" t="s">
        <v>40</v>
      </c>
      <c r="E11" s="92" t="s">
        <v>41</v>
      </c>
      <c r="F11" s="27">
        <v>1100000</v>
      </c>
    </row>
    <row r="12" spans="1:6" s="38" customFormat="1" ht="69">
      <c r="A12" s="6" t="s">
        <v>379</v>
      </c>
      <c r="B12" s="2" t="s">
        <v>490</v>
      </c>
      <c r="C12" s="9">
        <v>8</v>
      </c>
      <c r="D12" s="92" t="s">
        <v>43</v>
      </c>
      <c r="E12" s="92" t="s">
        <v>44</v>
      </c>
      <c r="F12" s="27">
        <v>1900000</v>
      </c>
    </row>
    <row r="13" spans="1:6" s="38" customFormat="1" ht="124.5" thickBot="1">
      <c r="A13" s="11" t="s">
        <v>102</v>
      </c>
      <c r="B13" s="12" t="s">
        <v>490</v>
      </c>
      <c r="C13" s="28">
        <v>9</v>
      </c>
      <c r="D13" s="122" t="s">
        <v>380</v>
      </c>
      <c r="E13" s="122" t="s">
        <v>101</v>
      </c>
      <c r="F13" s="29">
        <v>1200000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11.xml><?xml version="1.0" encoding="utf-8"?>
<worksheet xmlns="http://schemas.openxmlformats.org/spreadsheetml/2006/main" xmlns:r="http://schemas.openxmlformats.org/officeDocument/2006/relationships">
  <dimension ref="A1:F16"/>
  <sheetViews>
    <sheetView view="pageBreakPreview" zoomScale="6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5" ht="13.5">
      <c r="A4" s="22"/>
      <c r="B4" s="22"/>
      <c r="C4" s="22"/>
      <c r="D4" s="19"/>
      <c r="E4" s="19"/>
    </row>
    <row r="5" spans="1:6" ht="37.5" customHeight="1">
      <c r="A5" s="263" t="s">
        <v>496</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ht="96">
      <c r="A8" s="24" t="s">
        <v>105</v>
      </c>
      <c r="B8" s="20" t="s">
        <v>293</v>
      </c>
      <c r="C8" s="25">
        <v>1</v>
      </c>
      <c r="D8" s="88" t="s">
        <v>103</v>
      </c>
      <c r="E8" s="88" t="s">
        <v>104</v>
      </c>
      <c r="F8" s="30">
        <v>2300000</v>
      </c>
    </row>
    <row r="9" spans="1:6" ht="110.25">
      <c r="A9" s="6" t="s">
        <v>108</v>
      </c>
      <c r="B9" s="7" t="s">
        <v>109</v>
      </c>
      <c r="C9" s="9">
        <v>1</v>
      </c>
      <c r="D9" s="89" t="s">
        <v>106</v>
      </c>
      <c r="E9" s="89" t="s">
        <v>107</v>
      </c>
      <c r="F9" s="27">
        <v>4006675</v>
      </c>
    </row>
    <row r="10" spans="1:6" ht="192.75">
      <c r="A10" s="6" t="s">
        <v>112</v>
      </c>
      <c r="B10" s="2" t="s">
        <v>491</v>
      </c>
      <c r="C10" s="9">
        <v>2</v>
      </c>
      <c r="D10" s="89" t="s">
        <v>110</v>
      </c>
      <c r="E10" s="89" t="s">
        <v>111</v>
      </c>
      <c r="F10" s="27">
        <v>2500000</v>
      </c>
    </row>
    <row r="11" spans="1:6" s="38" customFormat="1" ht="165">
      <c r="A11" s="6" t="s">
        <v>570</v>
      </c>
      <c r="B11" s="2" t="s">
        <v>569</v>
      </c>
      <c r="C11" s="9">
        <v>5</v>
      </c>
      <c r="D11" s="92" t="s">
        <v>235</v>
      </c>
      <c r="E11" s="92" t="s">
        <v>568</v>
      </c>
      <c r="F11" s="27">
        <v>1035000</v>
      </c>
    </row>
    <row r="12" spans="1:6" s="38" customFormat="1" ht="179.25">
      <c r="A12" s="6" t="s">
        <v>573</v>
      </c>
      <c r="B12" s="2" t="s">
        <v>293</v>
      </c>
      <c r="C12" s="9">
        <v>5</v>
      </c>
      <c r="D12" s="92" t="s">
        <v>571</v>
      </c>
      <c r="E12" s="92" t="s">
        <v>572</v>
      </c>
      <c r="F12" s="31">
        <v>1000000</v>
      </c>
    </row>
    <row r="13" spans="1:6" s="38" customFormat="1" ht="179.25">
      <c r="A13" s="6" t="s">
        <v>485</v>
      </c>
      <c r="B13" s="2" t="s">
        <v>500</v>
      </c>
      <c r="C13" s="9">
        <v>6</v>
      </c>
      <c r="D13" s="92" t="s">
        <v>483</v>
      </c>
      <c r="E13" s="92" t="s">
        <v>484</v>
      </c>
      <c r="F13" s="31">
        <v>1000000</v>
      </c>
    </row>
    <row r="14" spans="1:6" s="38" customFormat="1" ht="54.75">
      <c r="A14" s="6" t="s">
        <v>470</v>
      </c>
      <c r="B14" s="2" t="s">
        <v>608</v>
      </c>
      <c r="C14" s="9">
        <v>11</v>
      </c>
      <c r="D14" s="92" t="s">
        <v>486</v>
      </c>
      <c r="E14" s="92" t="s">
        <v>487</v>
      </c>
      <c r="F14" s="27">
        <v>3000000</v>
      </c>
    </row>
    <row r="15" spans="1:6" s="38" customFormat="1" ht="82.5">
      <c r="A15" s="6" t="s">
        <v>473</v>
      </c>
      <c r="B15" s="2" t="s">
        <v>502</v>
      </c>
      <c r="C15" s="9">
        <v>13</v>
      </c>
      <c r="D15" s="92" t="s">
        <v>471</v>
      </c>
      <c r="E15" s="92" t="s">
        <v>472</v>
      </c>
      <c r="F15" s="31">
        <v>2536766</v>
      </c>
    </row>
    <row r="16" spans="1:6" s="38" customFormat="1" ht="55.5" thickBot="1">
      <c r="A16" s="11" t="s">
        <v>474</v>
      </c>
      <c r="B16" s="12" t="s">
        <v>635</v>
      </c>
      <c r="C16" s="28">
        <v>14</v>
      </c>
      <c r="D16" s="122" t="s">
        <v>475</v>
      </c>
      <c r="E16" s="122" t="s">
        <v>476</v>
      </c>
      <c r="F16" s="29">
        <v>444870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12.xml><?xml version="1.0" encoding="utf-8"?>
<worksheet xmlns="http://schemas.openxmlformats.org/spreadsheetml/2006/main" xmlns:r="http://schemas.openxmlformats.org/officeDocument/2006/relationships">
  <dimension ref="A1:F18"/>
  <sheetViews>
    <sheetView view="pageBreakPreview" zoomScale="6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5" ht="13.5">
      <c r="A4" s="22"/>
      <c r="B4" s="22"/>
      <c r="C4" s="22"/>
      <c r="D4" s="19"/>
      <c r="E4" s="19"/>
    </row>
    <row r="5" spans="1:6" s="14" customFormat="1" ht="41.25" customHeight="1">
      <c r="A5" s="263" t="s">
        <v>497</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ht="179.25">
      <c r="A8" s="34" t="s">
        <v>477</v>
      </c>
      <c r="B8" s="20" t="s">
        <v>539</v>
      </c>
      <c r="C8" s="35">
        <v>1</v>
      </c>
      <c r="D8" s="88" t="s">
        <v>478</v>
      </c>
      <c r="E8" s="88" t="s">
        <v>382</v>
      </c>
      <c r="F8" s="87">
        <v>2000000</v>
      </c>
    </row>
    <row r="9" spans="1:6" ht="123.75">
      <c r="A9" s="6" t="s">
        <v>554</v>
      </c>
      <c r="B9" s="2" t="s">
        <v>308</v>
      </c>
      <c r="C9" s="9">
        <v>1</v>
      </c>
      <c r="D9" s="89" t="s">
        <v>552</v>
      </c>
      <c r="E9" s="89" t="s">
        <v>553</v>
      </c>
      <c r="F9" s="27">
        <v>3889670</v>
      </c>
    </row>
    <row r="10" spans="1:6" ht="165">
      <c r="A10" s="1" t="s">
        <v>555</v>
      </c>
      <c r="B10" s="7" t="s">
        <v>539</v>
      </c>
      <c r="C10" s="33">
        <v>3</v>
      </c>
      <c r="D10" s="89" t="s">
        <v>556</v>
      </c>
      <c r="E10" s="89" t="s">
        <v>557</v>
      </c>
      <c r="F10" s="36">
        <v>2606127</v>
      </c>
    </row>
    <row r="11" spans="1:6" ht="123.75">
      <c r="A11" s="6" t="s">
        <v>580</v>
      </c>
      <c r="B11" s="2" t="s">
        <v>492</v>
      </c>
      <c r="C11" s="9">
        <v>3</v>
      </c>
      <c r="D11" s="89" t="s">
        <v>558</v>
      </c>
      <c r="E11" s="89" t="s">
        <v>579</v>
      </c>
      <c r="F11" s="27">
        <v>2900000</v>
      </c>
    </row>
    <row r="12" spans="1:6" ht="192.75">
      <c r="A12" s="6" t="s">
        <v>504</v>
      </c>
      <c r="B12" s="2" t="s">
        <v>581</v>
      </c>
      <c r="C12" s="9">
        <v>3</v>
      </c>
      <c r="D12" s="89" t="s">
        <v>503</v>
      </c>
      <c r="E12" s="89" t="s">
        <v>90</v>
      </c>
      <c r="F12" s="27">
        <v>840000</v>
      </c>
    </row>
    <row r="13" spans="1:6" ht="179.25">
      <c r="A13" s="6" t="s">
        <v>505</v>
      </c>
      <c r="B13" s="2" t="s">
        <v>500</v>
      </c>
      <c r="C13" s="9">
        <v>3</v>
      </c>
      <c r="D13" s="89" t="s">
        <v>506</v>
      </c>
      <c r="E13" s="89" t="s">
        <v>507</v>
      </c>
      <c r="F13" s="27">
        <v>4776000</v>
      </c>
    </row>
    <row r="14" spans="1:6" ht="192.75">
      <c r="A14" s="1" t="s">
        <v>508</v>
      </c>
      <c r="B14" s="2" t="s">
        <v>539</v>
      </c>
      <c r="C14" s="33">
        <v>4</v>
      </c>
      <c r="D14" s="89" t="s">
        <v>509</v>
      </c>
      <c r="E14" s="89" t="s">
        <v>510</v>
      </c>
      <c r="F14" s="27">
        <v>2606127</v>
      </c>
    </row>
    <row r="15" spans="1:6" s="38" customFormat="1" ht="69">
      <c r="A15" s="6" t="s">
        <v>512</v>
      </c>
      <c r="B15" s="2" t="s">
        <v>501</v>
      </c>
      <c r="C15" s="9">
        <v>5</v>
      </c>
      <c r="D15" s="92" t="s">
        <v>236</v>
      </c>
      <c r="E15" s="92" t="s">
        <v>511</v>
      </c>
      <c r="F15" s="27">
        <v>128500</v>
      </c>
    </row>
    <row r="16" spans="1:6" s="38" customFormat="1" ht="96">
      <c r="A16" s="6" t="s">
        <v>550</v>
      </c>
      <c r="B16" s="2" t="s">
        <v>490</v>
      </c>
      <c r="C16" s="9">
        <v>5</v>
      </c>
      <c r="D16" s="92" t="s">
        <v>548</v>
      </c>
      <c r="E16" s="92" t="s">
        <v>549</v>
      </c>
      <c r="F16" s="27">
        <v>1321906</v>
      </c>
    </row>
    <row r="17" spans="1:6" s="38" customFormat="1" ht="165">
      <c r="A17" s="6" t="s">
        <v>551</v>
      </c>
      <c r="B17" s="2" t="s">
        <v>539</v>
      </c>
      <c r="C17" s="9">
        <v>6</v>
      </c>
      <c r="D17" s="92" t="s">
        <v>256</v>
      </c>
      <c r="E17" s="92" t="s">
        <v>513</v>
      </c>
      <c r="F17" s="27">
        <v>1240000</v>
      </c>
    </row>
    <row r="18" spans="1:6" s="38" customFormat="1" ht="111" thickBot="1">
      <c r="A18" s="11" t="s">
        <v>516</v>
      </c>
      <c r="B18" s="12" t="s">
        <v>490</v>
      </c>
      <c r="C18" s="28">
        <v>10</v>
      </c>
      <c r="D18" s="122" t="s">
        <v>514</v>
      </c>
      <c r="E18" s="122" t="s">
        <v>515</v>
      </c>
      <c r="F18" s="29">
        <v>1000000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13.xml><?xml version="1.0" encoding="utf-8"?>
<worksheet xmlns="http://schemas.openxmlformats.org/spreadsheetml/2006/main" xmlns:r="http://schemas.openxmlformats.org/officeDocument/2006/relationships">
  <dimension ref="A1:F12"/>
  <sheetViews>
    <sheetView view="pageBreakPreview" zoomScale="6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6" ht="15">
      <c r="A4" s="135"/>
      <c r="B4" s="135"/>
      <c r="C4" s="135"/>
      <c r="D4" s="136"/>
      <c r="E4" s="136"/>
      <c r="F4" s="14"/>
    </row>
    <row r="5" spans="1:6" s="14" customFormat="1" ht="38.25" customHeight="1">
      <c r="A5" s="263" t="s">
        <v>498</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s="38" customFormat="1" ht="69">
      <c r="A8" s="24" t="s">
        <v>519</v>
      </c>
      <c r="B8" s="20" t="s">
        <v>635</v>
      </c>
      <c r="C8" s="25">
        <v>4</v>
      </c>
      <c r="D8" s="91" t="s">
        <v>517</v>
      </c>
      <c r="E8" s="91" t="s">
        <v>518</v>
      </c>
      <c r="F8" s="37">
        <v>661997</v>
      </c>
    </row>
    <row r="9" spans="1:6" s="38" customFormat="1" ht="96">
      <c r="A9" s="6" t="s">
        <v>520</v>
      </c>
      <c r="B9" s="2" t="s">
        <v>608</v>
      </c>
      <c r="C9" s="9">
        <v>5</v>
      </c>
      <c r="D9" s="92" t="s">
        <v>521</v>
      </c>
      <c r="E9" s="92" t="s">
        <v>522</v>
      </c>
      <c r="F9" s="27">
        <v>1900000</v>
      </c>
    </row>
    <row r="10" spans="1:6" s="38" customFormat="1" ht="165">
      <c r="A10" s="6" t="s">
        <v>529</v>
      </c>
      <c r="B10" s="2" t="s">
        <v>500</v>
      </c>
      <c r="C10" s="9">
        <v>8</v>
      </c>
      <c r="D10" s="92" t="s">
        <v>523</v>
      </c>
      <c r="E10" s="92" t="s">
        <v>527</v>
      </c>
      <c r="F10" s="27" t="s">
        <v>528</v>
      </c>
    </row>
    <row r="11" spans="1:6" s="38" customFormat="1" ht="123.75">
      <c r="A11" s="6" t="s">
        <v>257</v>
      </c>
      <c r="B11" s="2" t="s">
        <v>490</v>
      </c>
      <c r="C11" s="9">
        <v>11</v>
      </c>
      <c r="D11" s="92" t="s">
        <v>582</v>
      </c>
      <c r="E11" s="92" t="s">
        <v>583</v>
      </c>
      <c r="F11" s="27">
        <v>1000000</v>
      </c>
    </row>
    <row r="12" spans="1:6" s="38" customFormat="1" ht="83.25" thickBot="1">
      <c r="A12" s="11" t="s">
        <v>586</v>
      </c>
      <c r="B12" s="12" t="s">
        <v>490</v>
      </c>
      <c r="C12" s="28">
        <v>12</v>
      </c>
      <c r="D12" s="122" t="s">
        <v>584</v>
      </c>
      <c r="E12" s="122" t="s">
        <v>585</v>
      </c>
      <c r="F12" s="29">
        <v>1000000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14.xml><?xml version="1.0" encoding="utf-8"?>
<worksheet xmlns="http://schemas.openxmlformats.org/spreadsheetml/2006/main" xmlns:r="http://schemas.openxmlformats.org/officeDocument/2006/relationships">
  <dimension ref="A1:F21"/>
  <sheetViews>
    <sheetView view="pageBreakPreview" zoomScale="6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5" ht="13.5">
      <c r="A4" s="22"/>
      <c r="B4" s="22"/>
      <c r="C4" s="22"/>
      <c r="D4" s="19"/>
      <c r="E4" s="19"/>
    </row>
    <row r="5" spans="1:6" s="14" customFormat="1" ht="38.25" customHeight="1">
      <c r="A5" s="263" t="s">
        <v>524</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s="38" customFormat="1" ht="151.5">
      <c r="A8" s="24" t="s">
        <v>589</v>
      </c>
      <c r="B8" s="20" t="s">
        <v>500</v>
      </c>
      <c r="C8" s="25">
        <v>1</v>
      </c>
      <c r="D8" s="91" t="s">
        <v>587</v>
      </c>
      <c r="E8" s="91" t="s">
        <v>588</v>
      </c>
      <c r="F8" s="30">
        <v>3000000</v>
      </c>
    </row>
    <row r="9" spans="1:6" s="38" customFormat="1" ht="138">
      <c r="A9" s="6" t="s">
        <v>259</v>
      </c>
      <c r="B9" s="2" t="s">
        <v>490</v>
      </c>
      <c r="C9" s="9">
        <v>1</v>
      </c>
      <c r="D9" s="92" t="s">
        <v>590</v>
      </c>
      <c r="E9" s="92" t="s">
        <v>591</v>
      </c>
      <c r="F9" s="27">
        <v>2500000</v>
      </c>
    </row>
    <row r="10" spans="1:6" s="38" customFormat="1" ht="138">
      <c r="A10" s="6" t="s">
        <v>262</v>
      </c>
      <c r="B10" s="2" t="s">
        <v>608</v>
      </c>
      <c r="C10" s="9">
        <v>2</v>
      </c>
      <c r="D10" s="92" t="s">
        <v>260</v>
      </c>
      <c r="E10" s="92" t="s">
        <v>261</v>
      </c>
      <c r="F10" s="27">
        <v>3900000</v>
      </c>
    </row>
    <row r="11" spans="1:6" s="38" customFormat="1" ht="303">
      <c r="A11" s="6" t="s">
        <v>606</v>
      </c>
      <c r="B11" s="2" t="s">
        <v>581</v>
      </c>
      <c r="C11" s="9">
        <v>2</v>
      </c>
      <c r="D11" s="92" t="s">
        <v>605</v>
      </c>
      <c r="E11" s="92" t="s">
        <v>384</v>
      </c>
      <c r="F11" s="27">
        <v>472000</v>
      </c>
    </row>
    <row r="12" spans="1:6" s="38" customFormat="1" ht="179.25">
      <c r="A12" s="6" t="s">
        <v>607</v>
      </c>
      <c r="B12" s="2" t="s">
        <v>647</v>
      </c>
      <c r="C12" s="9">
        <v>3</v>
      </c>
      <c r="D12" s="92" t="s">
        <v>290</v>
      </c>
      <c r="E12" s="92" t="s">
        <v>646</v>
      </c>
      <c r="F12" s="31">
        <v>2632000</v>
      </c>
    </row>
    <row r="13" spans="1:6" s="38" customFormat="1" ht="110.25">
      <c r="A13" s="6" t="s">
        <v>650</v>
      </c>
      <c r="B13" s="2" t="s">
        <v>491</v>
      </c>
      <c r="C13" s="9">
        <v>3</v>
      </c>
      <c r="D13" s="92" t="s">
        <v>648</v>
      </c>
      <c r="E13" s="92" t="s">
        <v>649</v>
      </c>
      <c r="F13" s="27">
        <v>2000000</v>
      </c>
    </row>
    <row r="14" spans="1:6" s="38" customFormat="1" ht="179.25">
      <c r="A14" s="6" t="s">
        <v>363</v>
      </c>
      <c r="B14" s="2" t="s">
        <v>490</v>
      </c>
      <c r="C14" s="9">
        <v>3</v>
      </c>
      <c r="D14" s="92" t="s">
        <v>651</v>
      </c>
      <c r="E14" s="92" t="s">
        <v>362</v>
      </c>
      <c r="F14" s="27">
        <v>2500000</v>
      </c>
    </row>
    <row r="15" spans="1:6" s="38" customFormat="1" ht="179.25">
      <c r="A15" s="6" t="s">
        <v>366</v>
      </c>
      <c r="B15" s="2" t="s">
        <v>500</v>
      </c>
      <c r="C15" s="9">
        <v>4</v>
      </c>
      <c r="D15" s="92" t="s">
        <v>287</v>
      </c>
      <c r="E15" s="92" t="s">
        <v>364</v>
      </c>
      <c r="F15" s="27" t="s">
        <v>365</v>
      </c>
    </row>
    <row r="16" spans="1:6" s="38" customFormat="1" ht="261.75">
      <c r="A16" s="6" t="s">
        <v>367</v>
      </c>
      <c r="B16" s="2" t="s">
        <v>489</v>
      </c>
      <c r="C16" s="9">
        <v>4</v>
      </c>
      <c r="D16" s="92" t="s">
        <v>288</v>
      </c>
      <c r="E16" s="92" t="s">
        <v>618</v>
      </c>
      <c r="F16" s="31">
        <v>1100000</v>
      </c>
    </row>
    <row r="17" spans="1:6" s="38" customFormat="1" ht="110.25">
      <c r="A17" s="6" t="s">
        <v>621</v>
      </c>
      <c r="B17" s="2" t="s">
        <v>491</v>
      </c>
      <c r="C17" s="9">
        <v>4</v>
      </c>
      <c r="D17" s="92" t="s">
        <v>619</v>
      </c>
      <c r="E17" s="92" t="s">
        <v>620</v>
      </c>
      <c r="F17" s="27">
        <v>1732200</v>
      </c>
    </row>
    <row r="18" spans="1:6" s="38" customFormat="1" ht="165">
      <c r="A18" s="6" t="s">
        <v>375</v>
      </c>
      <c r="B18" s="2" t="s">
        <v>500</v>
      </c>
      <c r="C18" s="9">
        <v>5</v>
      </c>
      <c r="D18" s="92" t="s">
        <v>289</v>
      </c>
      <c r="E18" s="92" t="s">
        <v>374</v>
      </c>
      <c r="F18" s="27">
        <v>6000000</v>
      </c>
    </row>
    <row r="19" spans="1:6" s="38" customFormat="1" ht="123.75">
      <c r="A19" s="6" t="s">
        <v>378</v>
      </c>
      <c r="B19" s="2" t="s">
        <v>492</v>
      </c>
      <c r="C19" s="9">
        <v>5</v>
      </c>
      <c r="D19" s="92" t="s">
        <v>376</v>
      </c>
      <c r="E19" s="92" t="s">
        <v>377</v>
      </c>
      <c r="F19" s="27">
        <v>2000000</v>
      </c>
    </row>
    <row r="20" spans="1:6" s="38" customFormat="1" ht="110.25">
      <c r="A20" s="6" t="s">
        <v>386</v>
      </c>
      <c r="B20" s="2" t="s">
        <v>489</v>
      </c>
      <c r="C20" s="9">
        <v>6</v>
      </c>
      <c r="D20" s="92" t="s">
        <v>387</v>
      </c>
      <c r="E20" s="92" t="s">
        <v>388</v>
      </c>
      <c r="F20" s="27">
        <v>1000000</v>
      </c>
    </row>
    <row r="21" spans="1:6" s="38" customFormat="1" ht="83.25" thickBot="1">
      <c r="A21" s="11" t="s">
        <v>391</v>
      </c>
      <c r="B21" s="12" t="s">
        <v>492</v>
      </c>
      <c r="C21" s="28">
        <v>8</v>
      </c>
      <c r="D21" s="122" t="s">
        <v>389</v>
      </c>
      <c r="E21" s="122" t="s">
        <v>390</v>
      </c>
      <c r="F21" s="29">
        <v>700000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15.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H15" sqref="H15"/>
    </sheetView>
  </sheetViews>
  <sheetFormatPr defaultColWidth="9.28125" defaultRowHeight="12.75"/>
  <cols>
    <col min="1" max="1" width="31.7109375" style="38" customWidth="1"/>
    <col min="2" max="2" width="10.140625" style="38" customWidth="1"/>
    <col min="3" max="3" width="8.140625" style="38" customWidth="1"/>
    <col min="4" max="4" width="77.421875" style="38" customWidth="1"/>
    <col min="5" max="5" width="31.7109375" style="38" customWidth="1"/>
    <col min="6" max="6" width="15.00390625" style="38" customWidth="1"/>
    <col min="7" max="16384" width="9.28125" style="38" customWidth="1"/>
  </cols>
  <sheetData>
    <row r="1" spans="1:6" ht="15">
      <c r="A1" s="253" t="s">
        <v>611</v>
      </c>
      <c r="B1" s="253"/>
      <c r="C1" s="253"/>
      <c r="D1" s="253"/>
      <c r="E1" s="253"/>
      <c r="F1" s="253"/>
    </row>
    <row r="2" spans="1:6" ht="15">
      <c r="A2" s="253" t="s">
        <v>559</v>
      </c>
      <c r="B2" s="253"/>
      <c r="C2" s="253"/>
      <c r="D2" s="253"/>
      <c r="E2" s="253"/>
      <c r="F2" s="253"/>
    </row>
    <row r="3" spans="1:6" ht="15">
      <c r="A3" s="253" t="s">
        <v>560</v>
      </c>
      <c r="B3" s="253"/>
      <c r="C3" s="253"/>
      <c r="D3" s="253"/>
      <c r="E3" s="253"/>
      <c r="F3" s="253"/>
    </row>
    <row r="4" spans="1:6" ht="15">
      <c r="A4" s="137"/>
      <c r="B4" s="137"/>
      <c r="C4" s="137"/>
      <c r="D4" s="138"/>
      <c r="E4" s="138"/>
      <c r="F4" s="118"/>
    </row>
    <row r="5" spans="1:6" s="118" customFormat="1" ht="36" customHeight="1">
      <c r="A5" s="256" t="s">
        <v>525</v>
      </c>
      <c r="B5" s="256"/>
      <c r="C5" s="256"/>
      <c r="D5" s="256" t="s">
        <v>561</v>
      </c>
      <c r="E5" s="256"/>
      <c r="F5" s="256"/>
    </row>
    <row r="6" spans="4:5" ht="14.25" thickBot="1">
      <c r="D6" s="119"/>
      <c r="E6" s="119"/>
    </row>
    <row r="7" spans="1:6" ht="27.75" thickBot="1">
      <c r="A7" s="274" t="s">
        <v>562</v>
      </c>
      <c r="B7" s="275"/>
      <c r="C7" s="276"/>
      <c r="D7" s="121" t="s">
        <v>563</v>
      </c>
      <c r="E7" s="121" t="s">
        <v>564</v>
      </c>
      <c r="F7" s="121" t="s">
        <v>565</v>
      </c>
    </row>
    <row r="8" spans="1:6" ht="96">
      <c r="A8" s="24" t="s">
        <v>32</v>
      </c>
      <c r="B8" s="20" t="s">
        <v>33</v>
      </c>
      <c r="C8" s="25">
        <v>2</v>
      </c>
      <c r="D8" s="91" t="s">
        <v>30</v>
      </c>
      <c r="E8" s="91" t="s">
        <v>31</v>
      </c>
      <c r="F8" s="30">
        <v>2488215</v>
      </c>
    </row>
    <row r="9" spans="1:6" ht="54.75">
      <c r="A9" s="6" t="s">
        <v>35</v>
      </c>
      <c r="B9" s="2" t="s">
        <v>308</v>
      </c>
      <c r="C9" s="9">
        <v>3</v>
      </c>
      <c r="D9" s="92" t="s">
        <v>291</v>
      </c>
      <c r="E9" s="92" t="s">
        <v>34</v>
      </c>
      <c r="F9" s="27">
        <v>1025000</v>
      </c>
    </row>
    <row r="10" spans="1:6" ht="69" thickBot="1">
      <c r="A10" s="11" t="s">
        <v>462</v>
      </c>
      <c r="B10" s="12" t="s">
        <v>489</v>
      </c>
      <c r="C10" s="28">
        <v>9</v>
      </c>
      <c r="D10" s="122" t="s">
        <v>36</v>
      </c>
      <c r="E10" s="122" t="s">
        <v>461</v>
      </c>
      <c r="F10" s="29">
        <v>200000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16.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H15" sqref="H15"/>
    </sheetView>
  </sheetViews>
  <sheetFormatPr defaultColWidth="9.28125" defaultRowHeight="12.75"/>
  <cols>
    <col min="1" max="1" width="31.7109375" style="38" customWidth="1"/>
    <col min="2" max="2" width="10.140625" style="38" customWidth="1"/>
    <col min="3" max="3" width="8.140625" style="38" customWidth="1"/>
    <col min="4" max="4" width="77.421875" style="38" customWidth="1"/>
    <col min="5" max="5" width="31.7109375" style="38" customWidth="1"/>
    <col min="6" max="6" width="15.00390625" style="38" customWidth="1"/>
    <col min="7" max="16384" width="9.28125" style="38" customWidth="1"/>
  </cols>
  <sheetData>
    <row r="1" spans="1:6" ht="15">
      <c r="A1" s="253" t="s">
        <v>611</v>
      </c>
      <c r="B1" s="253"/>
      <c r="C1" s="253"/>
      <c r="D1" s="253"/>
      <c r="E1" s="253"/>
      <c r="F1" s="253"/>
    </row>
    <row r="2" spans="1:6" ht="15">
      <c r="A2" s="253" t="s">
        <v>559</v>
      </c>
      <c r="B2" s="253"/>
      <c r="C2" s="253"/>
      <c r="D2" s="253"/>
      <c r="E2" s="253"/>
      <c r="F2" s="253"/>
    </row>
    <row r="3" spans="1:6" ht="15">
      <c r="A3" s="253" t="s">
        <v>560</v>
      </c>
      <c r="B3" s="253"/>
      <c r="C3" s="253"/>
      <c r="D3" s="253"/>
      <c r="E3" s="253"/>
      <c r="F3" s="253"/>
    </row>
    <row r="4" spans="1:6" ht="15">
      <c r="A4" s="137"/>
      <c r="B4" s="137"/>
      <c r="C4" s="137"/>
      <c r="D4" s="138"/>
      <c r="E4" s="138"/>
      <c r="F4" s="118"/>
    </row>
    <row r="5" spans="1:6" s="118" customFormat="1" ht="36" customHeight="1">
      <c r="A5" s="256" t="s">
        <v>526</v>
      </c>
      <c r="B5" s="256"/>
      <c r="C5" s="256"/>
      <c r="D5" s="256" t="s">
        <v>561</v>
      </c>
      <c r="E5" s="256"/>
      <c r="F5" s="256"/>
    </row>
    <row r="6" spans="4:5" ht="14.25" thickBot="1">
      <c r="D6" s="119"/>
      <c r="E6" s="119"/>
    </row>
    <row r="7" spans="1:6" ht="27.75" thickBot="1">
      <c r="A7" s="274" t="s">
        <v>562</v>
      </c>
      <c r="B7" s="275"/>
      <c r="C7" s="276"/>
      <c r="D7" s="121" t="s">
        <v>563</v>
      </c>
      <c r="E7" s="121" t="s">
        <v>564</v>
      </c>
      <c r="F7" s="121" t="s">
        <v>565</v>
      </c>
    </row>
    <row r="8" spans="1:6" ht="96">
      <c r="A8" s="24" t="s">
        <v>465</v>
      </c>
      <c r="B8" s="20" t="s">
        <v>308</v>
      </c>
      <c r="C8" s="25">
        <v>2</v>
      </c>
      <c r="D8" s="91" t="s">
        <v>463</v>
      </c>
      <c r="E8" s="91" t="s">
        <v>464</v>
      </c>
      <c r="F8" s="30">
        <v>1162000</v>
      </c>
    </row>
    <row r="9" spans="1:6" ht="69">
      <c r="A9" s="6" t="s">
        <v>468</v>
      </c>
      <c r="B9" s="2" t="s">
        <v>469</v>
      </c>
      <c r="C9" s="9">
        <v>3</v>
      </c>
      <c r="D9" s="92" t="s">
        <v>466</v>
      </c>
      <c r="E9" s="92" t="s">
        <v>467</v>
      </c>
      <c r="F9" s="27">
        <v>2555624</v>
      </c>
    </row>
    <row r="10" spans="1:6" ht="165">
      <c r="A10" s="6" t="s">
        <v>95</v>
      </c>
      <c r="B10" s="2" t="s">
        <v>501</v>
      </c>
      <c r="C10" s="9">
        <v>6</v>
      </c>
      <c r="D10" s="92" t="s">
        <v>94</v>
      </c>
      <c r="E10" s="92" t="s">
        <v>383</v>
      </c>
      <c r="F10" s="27">
        <v>500000</v>
      </c>
    </row>
    <row r="11" spans="1:6" ht="152.25" thickBot="1">
      <c r="A11" s="11" t="s">
        <v>98</v>
      </c>
      <c r="B11" s="12" t="s">
        <v>489</v>
      </c>
      <c r="C11" s="28">
        <v>7</v>
      </c>
      <c r="D11" s="122" t="s">
        <v>96</v>
      </c>
      <c r="E11" s="122" t="s">
        <v>97</v>
      </c>
      <c r="F11" s="29">
        <v>1080124</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17.xml><?xml version="1.0" encoding="utf-8"?>
<worksheet xmlns="http://schemas.openxmlformats.org/spreadsheetml/2006/main" xmlns:r="http://schemas.openxmlformats.org/officeDocument/2006/relationships">
  <dimension ref="A1:I112"/>
  <sheetViews>
    <sheetView tabSelected="1" zoomScalePageLayoutView="0" workbookViewId="0" topLeftCell="A1">
      <selection activeCell="D10" sqref="D10"/>
    </sheetView>
  </sheetViews>
  <sheetFormatPr defaultColWidth="9.28125" defaultRowHeight="12.75"/>
  <cols>
    <col min="1" max="1" width="31.7109375" style="38" bestFit="1" customWidth="1"/>
    <col min="2" max="2" width="9.00390625" style="38" customWidth="1"/>
    <col min="3" max="3" width="3.00390625" style="38" bestFit="1" customWidth="1"/>
    <col min="4" max="4" width="77.421875" style="38" customWidth="1"/>
    <col min="5" max="5" width="31.7109375" style="38" customWidth="1"/>
    <col min="6" max="6" width="14.28125" style="38" hidden="1" customWidth="1"/>
    <col min="7" max="7" width="15.421875" style="38" customWidth="1"/>
    <col min="8" max="16384" width="9.28125" style="38" customWidth="1"/>
  </cols>
  <sheetData>
    <row r="1" spans="1:7" ht="15">
      <c r="A1" s="253" t="s">
        <v>652</v>
      </c>
      <c r="B1" s="253"/>
      <c r="C1" s="253"/>
      <c r="D1" s="253"/>
      <c r="E1" s="253"/>
      <c r="F1" s="253"/>
      <c r="G1" s="253"/>
    </row>
    <row r="2" spans="1:7" ht="15">
      <c r="A2" s="253" t="s">
        <v>653</v>
      </c>
      <c r="B2" s="253"/>
      <c r="C2" s="253"/>
      <c r="D2" s="253"/>
      <c r="E2" s="253"/>
      <c r="F2" s="253"/>
      <c r="G2" s="253"/>
    </row>
    <row r="3" spans="1:7" ht="15" customHeight="1">
      <c r="A3" s="253" t="s">
        <v>654</v>
      </c>
      <c r="B3" s="253"/>
      <c r="C3" s="253"/>
      <c r="D3" s="253"/>
      <c r="E3" s="253"/>
      <c r="F3" s="253"/>
      <c r="G3" s="253"/>
    </row>
    <row r="4" spans="1:7" ht="15" customHeight="1">
      <c r="A4" s="253" t="s">
        <v>655</v>
      </c>
      <c r="B4" s="253"/>
      <c r="C4" s="253"/>
      <c r="D4" s="253"/>
      <c r="E4" s="253"/>
      <c r="F4" s="253"/>
      <c r="G4" s="253"/>
    </row>
    <row r="5" spans="1:7" ht="14.25">
      <c r="A5" s="133"/>
      <c r="B5" s="133"/>
      <c r="C5" s="133"/>
      <c r="D5" s="43"/>
      <c r="E5" s="43"/>
      <c r="F5" s="43"/>
      <c r="G5" s="232" t="s">
        <v>89</v>
      </c>
    </row>
    <row r="6" spans="1:7" s="118" customFormat="1" ht="40.5" customHeight="1">
      <c r="A6" s="256" t="s">
        <v>659</v>
      </c>
      <c r="B6" s="256"/>
      <c r="C6" s="256"/>
      <c r="D6" s="256"/>
      <c r="E6" s="256"/>
      <c r="F6" s="256"/>
      <c r="G6" s="256"/>
    </row>
    <row r="7" spans="4:7" ht="14.25" thickBot="1">
      <c r="D7" s="119"/>
      <c r="E7" s="119"/>
      <c r="F7" s="119"/>
      <c r="G7" s="235" t="s">
        <v>663</v>
      </c>
    </row>
    <row r="8" spans="1:7" ht="14.25" thickBot="1">
      <c r="A8" s="277" t="s">
        <v>562</v>
      </c>
      <c r="B8" s="278"/>
      <c r="C8" s="278"/>
      <c r="D8" s="206" t="s">
        <v>563</v>
      </c>
      <c r="E8" s="206" t="s">
        <v>564</v>
      </c>
      <c r="F8" s="204" t="s">
        <v>207</v>
      </c>
      <c r="G8" s="207" t="s">
        <v>597</v>
      </c>
    </row>
    <row r="9" spans="1:7" ht="82.5">
      <c r="A9" s="176" t="s">
        <v>223</v>
      </c>
      <c r="B9" s="177" t="s">
        <v>500</v>
      </c>
      <c r="C9" s="180">
        <v>1</v>
      </c>
      <c r="D9" s="145" t="s">
        <v>224</v>
      </c>
      <c r="E9" s="181" t="s">
        <v>172</v>
      </c>
      <c r="F9" s="177" t="s">
        <v>216</v>
      </c>
      <c r="G9" s="182">
        <v>1500000</v>
      </c>
    </row>
    <row r="10" spans="1:7" ht="41.25">
      <c r="A10" s="111" t="s">
        <v>173</v>
      </c>
      <c r="B10" s="2" t="s">
        <v>539</v>
      </c>
      <c r="C10" s="96">
        <v>5</v>
      </c>
      <c r="D10" s="179" t="s">
        <v>225</v>
      </c>
      <c r="E10" s="157" t="s">
        <v>174</v>
      </c>
      <c r="F10" s="2" t="s">
        <v>210</v>
      </c>
      <c r="G10" s="151">
        <v>2240000</v>
      </c>
    </row>
    <row r="11" spans="1:7" ht="151.5">
      <c r="A11" s="6" t="s">
        <v>226</v>
      </c>
      <c r="B11" s="2" t="s">
        <v>500</v>
      </c>
      <c r="C11" s="96">
        <v>6</v>
      </c>
      <c r="D11" s="146" t="s">
        <v>228</v>
      </c>
      <c r="E11" s="157" t="s">
        <v>660</v>
      </c>
      <c r="F11" s="2" t="s">
        <v>210</v>
      </c>
      <c r="G11" s="152">
        <v>5730000</v>
      </c>
    </row>
    <row r="12" spans="1:7" ht="69">
      <c r="A12" s="140" t="s">
        <v>227</v>
      </c>
      <c r="B12" s="143" t="s">
        <v>293</v>
      </c>
      <c r="C12" s="147">
        <v>7</v>
      </c>
      <c r="D12" s="193" t="s">
        <v>229</v>
      </c>
      <c r="E12" s="155" t="s">
        <v>230</v>
      </c>
      <c r="F12" s="143" t="s">
        <v>210</v>
      </c>
      <c r="G12" s="194">
        <v>4500000</v>
      </c>
    </row>
    <row r="13" spans="1:7" ht="54.75">
      <c r="A13" s="170" t="s">
        <v>233</v>
      </c>
      <c r="B13" s="171" t="s">
        <v>500</v>
      </c>
      <c r="C13" s="172">
        <v>8</v>
      </c>
      <c r="D13" s="173" t="s">
        <v>231</v>
      </c>
      <c r="E13" s="174" t="s">
        <v>232</v>
      </c>
      <c r="F13" s="171" t="s">
        <v>210</v>
      </c>
      <c r="G13" s="175">
        <v>1000000</v>
      </c>
    </row>
    <row r="14" spans="1:7" ht="96">
      <c r="A14" s="187" t="s">
        <v>0</v>
      </c>
      <c r="B14" s="188" t="s">
        <v>539</v>
      </c>
      <c r="C14" s="189">
        <v>10</v>
      </c>
      <c r="D14" s="190" t="s">
        <v>234</v>
      </c>
      <c r="E14" s="191" t="s">
        <v>175</v>
      </c>
      <c r="F14" s="188" t="s">
        <v>210</v>
      </c>
      <c r="G14" s="192">
        <v>2000000</v>
      </c>
    </row>
    <row r="15" spans="1:7" ht="69">
      <c r="A15" s="170" t="s">
        <v>176</v>
      </c>
      <c r="B15" s="171" t="s">
        <v>293</v>
      </c>
      <c r="C15" s="172">
        <v>11</v>
      </c>
      <c r="D15" s="173" t="s">
        <v>2</v>
      </c>
      <c r="E15" s="174" t="s">
        <v>177</v>
      </c>
      <c r="F15" s="171" t="s">
        <v>210</v>
      </c>
      <c r="G15" s="175">
        <v>2000000</v>
      </c>
    </row>
    <row r="16" spans="1:7" s="225" customFormat="1" ht="54.75">
      <c r="A16" s="131" t="s">
        <v>178</v>
      </c>
      <c r="B16" s="120" t="s">
        <v>293</v>
      </c>
      <c r="C16" s="220">
        <v>12</v>
      </c>
      <c r="D16" s="179" t="s">
        <v>3</v>
      </c>
      <c r="E16" s="221" t="s">
        <v>179</v>
      </c>
      <c r="F16" s="120" t="s">
        <v>216</v>
      </c>
      <c r="G16" s="222">
        <v>5000000</v>
      </c>
    </row>
    <row r="17" spans="1:7" s="226" customFormat="1" ht="69">
      <c r="A17" s="6" t="s">
        <v>4</v>
      </c>
      <c r="B17" s="2" t="s">
        <v>293</v>
      </c>
      <c r="C17" s="96">
        <v>15</v>
      </c>
      <c r="D17" s="146" t="s">
        <v>5</v>
      </c>
      <c r="E17" s="157" t="s">
        <v>6</v>
      </c>
      <c r="F17" s="2" t="s">
        <v>216</v>
      </c>
      <c r="G17" s="152">
        <v>591850</v>
      </c>
    </row>
    <row r="18" spans="1:7" ht="110.25">
      <c r="A18" s="131" t="s">
        <v>10</v>
      </c>
      <c r="B18" s="120" t="s">
        <v>501</v>
      </c>
      <c r="C18" s="220">
        <v>1</v>
      </c>
      <c r="D18" s="179" t="s">
        <v>11</v>
      </c>
      <c r="E18" s="221" t="s">
        <v>12</v>
      </c>
      <c r="F18" s="120" t="s">
        <v>210</v>
      </c>
      <c r="G18" s="222">
        <v>3300000</v>
      </c>
    </row>
    <row r="19" spans="1:7" s="225" customFormat="1" ht="82.5">
      <c r="A19" s="131" t="s">
        <v>180</v>
      </c>
      <c r="B19" s="120" t="s">
        <v>501</v>
      </c>
      <c r="C19" s="220">
        <v>2</v>
      </c>
      <c r="D19" s="179" t="s">
        <v>541</v>
      </c>
      <c r="E19" s="221" t="s">
        <v>181</v>
      </c>
      <c r="F19" s="120" t="s">
        <v>210</v>
      </c>
      <c r="G19" s="222">
        <v>5000000</v>
      </c>
    </row>
    <row r="20" spans="1:7" ht="54.75">
      <c r="A20" s="131" t="s">
        <v>182</v>
      </c>
      <c r="B20" s="120" t="s">
        <v>491</v>
      </c>
      <c r="C20" s="220">
        <v>1</v>
      </c>
      <c r="D20" s="179" t="s">
        <v>14</v>
      </c>
      <c r="E20" s="221" t="s">
        <v>183</v>
      </c>
      <c r="F20" s="120" t="s">
        <v>210</v>
      </c>
      <c r="G20" s="222">
        <v>275000</v>
      </c>
    </row>
    <row r="21" spans="1:7" s="225" customFormat="1" ht="69">
      <c r="A21" s="131" t="s">
        <v>184</v>
      </c>
      <c r="B21" s="120" t="s">
        <v>491</v>
      </c>
      <c r="C21" s="220">
        <v>5</v>
      </c>
      <c r="D21" s="179" t="s">
        <v>542</v>
      </c>
      <c r="E21" s="221" t="s">
        <v>185</v>
      </c>
      <c r="F21" s="120" t="s">
        <v>210</v>
      </c>
      <c r="G21" s="222">
        <v>562920</v>
      </c>
    </row>
    <row r="22" spans="1:7" ht="41.25">
      <c r="A22" s="186" t="s">
        <v>186</v>
      </c>
      <c r="B22" s="185" t="s">
        <v>608</v>
      </c>
      <c r="C22" s="201">
        <v>2</v>
      </c>
      <c r="D22" s="218" t="s">
        <v>17</v>
      </c>
      <c r="E22" s="202" t="s">
        <v>244</v>
      </c>
      <c r="F22" s="185" t="s">
        <v>210</v>
      </c>
      <c r="G22" s="219">
        <v>3047806</v>
      </c>
    </row>
    <row r="23" spans="1:7" ht="96">
      <c r="A23" s="6" t="s">
        <v>241</v>
      </c>
      <c r="B23" s="2" t="s">
        <v>608</v>
      </c>
      <c r="C23" s="96">
        <v>3</v>
      </c>
      <c r="D23" s="146" t="s">
        <v>247</v>
      </c>
      <c r="E23" s="157" t="s">
        <v>249</v>
      </c>
      <c r="F23" s="2" t="s">
        <v>210</v>
      </c>
      <c r="G23" s="152">
        <v>1061000</v>
      </c>
    </row>
    <row r="24" spans="1:9" ht="83.25" thickBot="1">
      <c r="A24" s="11" t="s">
        <v>48</v>
      </c>
      <c r="B24" s="12" t="s">
        <v>656</v>
      </c>
      <c r="C24" s="108">
        <v>6</v>
      </c>
      <c r="D24" s="148" t="s">
        <v>242</v>
      </c>
      <c r="E24" s="183" t="s">
        <v>243</v>
      </c>
      <c r="F24" s="12" t="s">
        <v>210</v>
      </c>
      <c r="G24" s="184">
        <v>338000</v>
      </c>
      <c r="I24" s="209"/>
    </row>
    <row r="25" spans="1:7" ht="82.5">
      <c r="A25" s="186" t="s">
        <v>187</v>
      </c>
      <c r="B25" s="185" t="s">
        <v>608</v>
      </c>
      <c r="C25" s="201">
        <v>7</v>
      </c>
      <c r="D25" s="218" t="s">
        <v>252</v>
      </c>
      <c r="E25" s="202" t="s">
        <v>245</v>
      </c>
      <c r="F25" s="185" t="s">
        <v>210</v>
      </c>
      <c r="G25" s="219">
        <v>4872788</v>
      </c>
    </row>
    <row r="26" spans="1:7" ht="110.25">
      <c r="A26" s="6" t="s">
        <v>188</v>
      </c>
      <c r="B26" s="2" t="s">
        <v>635</v>
      </c>
      <c r="C26" s="96">
        <v>9</v>
      </c>
      <c r="D26" s="146" t="s">
        <v>246</v>
      </c>
      <c r="E26" s="157" t="s">
        <v>254</v>
      </c>
      <c r="F26" s="2" t="s">
        <v>210</v>
      </c>
      <c r="G26" s="152">
        <v>684000</v>
      </c>
    </row>
    <row r="27" spans="1:7" ht="110.25">
      <c r="A27" s="210" t="s">
        <v>189</v>
      </c>
      <c r="B27" s="211" t="s">
        <v>608</v>
      </c>
      <c r="C27" s="212">
        <v>10</v>
      </c>
      <c r="D27" s="213" t="s">
        <v>248</v>
      </c>
      <c r="E27" s="214" t="s">
        <v>255</v>
      </c>
      <c r="F27" s="211" t="s">
        <v>210</v>
      </c>
      <c r="G27" s="215">
        <v>412000</v>
      </c>
    </row>
    <row r="28" spans="1:7" ht="82.5">
      <c r="A28" s="6" t="s">
        <v>47</v>
      </c>
      <c r="B28" s="2" t="s">
        <v>543</v>
      </c>
      <c r="C28" s="96">
        <v>13</v>
      </c>
      <c r="D28" s="146" t="s">
        <v>242</v>
      </c>
      <c r="E28" s="157" t="s">
        <v>243</v>
      </c>
      <c r="F28" s="2" t="s">
        <v>210</v>
      </c>
      <c r="G28" s="152">
        <v>584560</v>
      </c>
    </row>
    <row r="29" spans="1:7" ht="54.75">
      <c r="A29" s="170" t="s">
        <v>190</v>
      </c>
      <c r="B29" s="171" t="s">
        <v>489</v>
      </c>
      <c r="C29" s="172">
        <v>3</v>
      </c>
      <c r="D29" s="173" t="s">
        <v>51</v>
      </c>
      <c r="E29" s="174" t="s">
        <v>191</v>
      </c>
      <c r="F29" s="171" t="s">
        <v>210</v>
      </c>
      <c r="G29" s="175">
        <v>4000000</v>
      </c>
    </row>
    <row r="30" spans="1:7" ht="54.75">
      <c r="A30" s="195" t="s">
        <v>54</v>
      </c>
      <c r="B30" s="196" t="s">
        <v>490</v>
      </c>
      <c r="C30" s="197">
        <v>2</v>
      </c>
      <c r="D30" s="198" t="s">
        <v>544</v>
      </c>
      <c r="E30" s="199" t="s">
        <v>55</v>
      </c>
      <c r="F30" s="196" t="s">
        <v>210</v>
      </c>
      <c r="G30" s="200">
        <v>3200750</v>
      </c>
    </row>
    <row r="31" spans="1:7" ht="41.25">
      <c r="A31" s="170" t="s">
        <v>60</v>
      </c>
      <c r="B31" s="171" t="s">
        <v>490</v>
      </c>
      <c r="C31" s="172">
        <v>5</v>
      </c>
      <c r="D31" s="173" t="s">
        <v>61</v>
      </c>
      <c r="E31" s="174" t="s">
        <v>62</v>
      </c>
      <c r="F31" s="171" t="s">
        <v>210</v>
      </c>
      <c r="G31" s="175">
        <v>462000</v>
      </c>
    </row>
    <row r="32" spans="1:7" ht="69">
      <c r="A32" s="170" t="s">
        <v>63</v>
      </c>
      <c r="B32" s="171" t="s">
        <v>490</v>
      </c>
      <c r="C32" s="172">
        <v>6</v>
      </c>
      <c r="D32" s="173" t="s">
        <v>64</v>
      </c>
      <c r="E32" s="174" t="s">
        <v>65</v>
      </c>
      <c r="F32" s="171" t="s">
        <v>210</v>
      </c>
      <c r="G32" s="175">
        <v>3000000</v>
      </c>
    </row>
    <row r="33" spans="1:7" s="225" customFormat="1" ht="54.75">
      <c r="A33" s="131" t="s">
        <v>66</v>
      </c>
      <c r="B33" s="120" t="s">
        <v>490</v>
      </c>
      <c r="C33" s="220">
        <v>7</v>
      </c>
      <c r="D33" s="179" t="s">
        <v>67</v>
      </c>
      <c r="E33" s="221" t="s">
        <v>68</v>
      </c>
      <c r="F33" s="120" t="s">
        <v>210</v>
      </c>
      <c r="G33" s="222">
        <v>2752888</v>
      </c>
    </row>
    <row r="34" spans="1:7" ht="69">
      <c r="A34" s="6" t="s">
        <v>69</v>
      </c>
      <c r="B34" s="2" t="s">
        <v>490</v>
      </c>
      <c r="C34" s="2">
        <v>8</v>
      </c>
      <c r="D34" s="146" t="s">
        <v>70</v>
      </c>
      <c r="E34" s="146" t="s">
        <v>71</v>
      </c>
      <c r="F34" s="2" t="s">
        <v>210</v>
      </c>
      <c r="G34" s="57">
        <v>2994670</v>
      </c>
    </row>
    <row r="35" spans="1:7" ht="82.5">
      <c r="A35" s="6" t="s">
        <v>192</v>
      </c>
      <c r="B35" s="2" t="s">
        <v>492</v>
      </c>
      <c r="C35" s="2">
        <v>2</v>
      </c>
      <c r="D35" s="146" t="s">
        <v>193</v>
      </c>
      <c r="E35" s="146" t="s">
        <v>194</v>
      </c>
      <c r="F35" s="2" t="s">
        <v>210</v>
      </c>
      <c r="G35" s="57">
        <v>4500000</v>
      </c>
    </row>
    <row r="36" spans="1:7" ht="54.75">
      <c r="A36" s="170" t="s">
        <v>195</v>
      </c>
      <c r="B36" s="171" t="s">
        <v>308</v>
      </c>
      <c r="C36" s="171">
        <v>2</v>
      </c>
      <c r="D36" s="173" t="s">
        <v>196</v>
      </c>
      <c r="E36" s="173" t="s">
        <v>197</v>
      </c>
      <c r="F36" s="171" t="s">
        <v>210</v>
      </c>
      <c r="G36" s="231">
        <v>3368631</v>
      </c>
    </row>
    <row r="37" spans="1:7" ht="55.5" thickBot="1">
      <c r="A37" s="141" t="s">
        <v>198</v>
      </c>
      <c r="B37" s="142" t="s">
        <v>581</v>
      </c>
      <c r="C37" s="161">
        <v>2</v>
      </c>
      <c r="D37" s="163" t="s">
        <v>199</v>
      </c>
      <c r="E37" s="159" t="s">
        <v>200</v>
      </c>
      <c r="F37" s="142"/>
      <c r="G37" s="154">
        <v>200000</v>
      </c>
    </row>
    <row r="39" ht="13.5">
      <c r="G39" s="216">
        <f>SUM(G9:G38)</f>
        <v>69178863</v>
      </c>
    </row>
    <row r="111" ht="14.25" thickBot="1"/>
    <row r="112" ht="14.25" thickBot="1">
      <c r="H112" s="134"/>
    </row>
  </sheetData>
  <sheetProtection/>
  <mergeCells count="6">
    <mergeCell ref="A8:C8"/>
    <mergeCell ref="A2:G2"/>
    <mergeCell ref="A1:G1"/>
    <mergeCell ref="A3:G3"/>
    <mergeCell ref="A4:G4"/>
    <mergeCell ref="A6:G6"/>
  </mergeCells>
  <printOptions horizontalCentered="1"/>
  <pageMargins left="0" right="0" top="1" bottom="1" header="0.3" footer="0.3"/>
  <pageSetup horizontalDpi="600" verticalDpi="600" orientation="landscape" scale="75" r:id="rId1"/>
  <colBreaks count="1" manualBreakCount="1">
    <brk id="7" max="65535" man="1"/>
  </colBreaks>
</worksheet>
</file>

<file path=xl/worksheets/sheet18.xml><?xml version="1.0" encoding="utf-8"?>
<worksheet xmlns="http://schemas.openxmlformats.org/spreadsheetml/2006/main" xmlns:r="http://schemas.openxmlformats.org/officeDocument/2006/relationships">
  <dimension ref="A1:J106"/>
  <sheetViews>
    <sheetView zoomScalePageLayoutView="0" workbookViewId="0" topLeftCell="A1">
      <selection activeCell="G17" sqref="G17"/>
    </sheetView>
  </sheetViews>
  <sheetFormatPr defaultColWidth="9.28125" defaultRowHeight="12.75"/>
  <cols>
    <col min="1" max="1" width="31.7109375" style="38" customWidth="1"/>
    <col min="2" max="2" width="9.00390625" style="38" customWidth="1"/>
    <col min="3" max="3" width="3.00390625" style="38" bestFit="1" customWidth="1"/>
    <col min="4" max="4" width="77.421875" style="38" customWidth="1"/>
    <col min="5" max="5" width="31.7109375" style="38" customWidth="1"/>
    <col min="6" max="6" width="14.28125" style="38" hidden="1" customWidth="1"/>
    <col min="7" max="7" width="15.7109375" style="38" customWidth="1"/>
    <col min="8" max="16384" width="9.28125" style="38" customWidth="1"/>
  </cols>
  <sheetData>
    <row r="1" spans="1:7" ht="15">
      <c r="A1" s="253" t="s">
        <v>652</v>
      </c>
      <c r="B1" s="253"/>
      <c r="C1" s="253"/>
      <c r="D1" s="253"/>
      <c r="E1" s="253"/>
      <c r="F1" s="253"/>
      <c r="G1" s="253"/>
    </row>
    <row r="2" spans="1:7" ht="15">
      <c r="A2" s="253" t="s">
        <v>653</v>
      </c>
      <c r="B2" s="253"/>
      <c r="C2" s="253"/>
      <c r="D2" s="253"/>
      <c r="E2" s="253"/>
      <c r="F2" s="253"/>
      <c r="G2" s="253"/>
    </row>
    <row r="3" spans="1:7" ht="15" customHeight="1">
      <c r="A3" s="253" t="s">
        <v>654</v>
      </c>
      <c r="B3" s="253"/>
      <c r="C3" s="253"/>
      <c r="D3" s="253"/>
      <c r="E3" s="253"/>
      <c r="F3" s="253"/>
      <c r="G3" s="253"/>
    </row>
    <row r="4" spans="1:7" ht="15" customHeight="1">
      <c r="A4" s="253" t="s">
        <v>655</v>
      </c>
      <c r="B4" s="253"/>
      <c r="C4" s="253"/>
      <c r="D4" s="253"/>
      <c r="E4" s="253"/>
      <c r="F4" s="253"/>
      <c r="G4" s="253"/>
    </row>
    <row r="5" spans="1:7" ht="14.25">
      <c r="A5" s="133"/>
      <c r="B5" s="133"/>
      <c r="C5" s="133"/>
      <c r="D5" s="43"/>
      <c r="E5" s="43"/>
      <c r="F5" s="43"/>
      <c r="G5" s="232" t="s">
        <v>89</v>
      </c>
    </row>
    <row r="6" spans="1:7" s="118" customFormat="1" ht="40.5" customHeight="1">
      <c r="A6" s="256" t="s">
        <v>84</v>
      </c>
      <c r="B6" s="256"/>
      <c r="C6" s="256"/>
      <c r="D6" s="256" t="s">
        <v>561</v>
      </c>
      <c r="E6" s="256"/>
      <c r="F6" s="256"/>
      <c r="G6" s="256"/>
    </row>
    <row r="7" spans="4:6" ht="14.25" thickBot="1">
      <c r="D7" s="119"/>
      <c r="E7" s="119"/>
      <c r="F7" s="119"/>
    </row>
    <row r="8" spans="1:7" ht="14.25" thickBot="1">
      <c r="A8" s="274" t="s">
        <v>562</v>
      </c>
      <c r="B8" s="275"/>
      <c r="C8" s="275"/>
      <c r="D8" s="149" t="s">
        <v>563</v>
      </c>
      <c r="E8" s="149" t="s">
        <v>564</v>
      </c>
      <c r="F8" s="208" t="s">
        <v>207</v>
      </c>
      <c r="G8" s="139" t="s">
        <v>597</v>
      </c>
    </row>
    <row r="9" spans="1:7" ht="54.75">
      <c r="A9" s="24" t="s">
        <v>146</v>
      </c>
      <c r="B9" s="20" t="s">
        <v>539</v>
      </c>
      <c r="C9" s="144">
        <v>3</v>
      </c>
      <c r="D9" s="145" t="s">
        <v>147</v>
      </c>
      <c r="E9" s="156" t="s">
        <v>148</v>
      </c>
      <c r="F9" s="20" t="s">
        <v>216</v>
      </c>
      <c r="G9" s="150">
        <v>3368415</v>
      </c>
    </row>
    <row r="10" spans="1:7" s="225" customFormat="1" ht="54.75">
      <c r="A10" s="131" t="s">
        <v>7</v>
      </c>
      <c r="B10" s="120" t="s">
        <v>539</v>
      </c>
      <c r="C10" s="220">
        <v>14</v>
      </c>
      <c r="D10" s="179" t="s">
        <v>8</v>
      </c>
      <c r="E10" s="221" t="s">
        <v>164</v>
      </c>
      <c r="F10" s="120" t="s">
        <v>210</v>
      </c>
      <c r="G10" s="228">
        <v>1450000</v>
      </c>
    </row>
    <row r="11" spans="1:10" s="226" customFormat="1" ht="69">
      <c r="A11" s="111" t="s">
        <v>171</v>
      </c>
      <c r="B11" s="2" t="s">
        <v>165</v>
      </c>
      <c r="C11" s="96">
        <v>5</v>
      </c>
      <c r="D11" s="146" t="s">
        <v>166</v>
      </c>
      <c r="E11" s="157" t="s">
        <v>167</v>
      </c>
      <c r="F11" s="2" t="s">
        <v>210</v>
      </c>
      <c r="G11" s="151">
        <v>208000</v>
      </c>
      <c r="J11" s="229"/>
    </row>
    <row r="12" spans="1:10" s="226" customFormat="1" ht="69">
      <c r="A12" s="111" t="s">
        <v>78</v>
      </c>
      <c r="B12" s="2" t="s">
        <v>165</v>
      </c>
      <c r="C12" s="96">
        <v>12</v>
      </c>
      <c r="D12" s="146" t="s">
        <v>166</v>
      </c>
      <c r="E12" s="157" t="s">
        <v>167</v>
      </c>
      <c r="F12" s="2"/>
      <c r="G12" s="151">
        <v>276000</v>
      </c>
      <c r="J12" s="229"/>
    </row>
    <row r="13" spans="1:10" s="225" customFormat="1" ht="96">
      <c r="A13" s="227" t="s">
        <v>57</v>
      </c>
      <c r="B13" s="120" t="s">
        <v>205</v>
      </c>
      <c r="C13" s="220">
        <v>4</v>
      </c>
      <c r="D13" s="179" t="s">
        <v>58</v>
      </c>
      <c r="E13" s="221" t="s">
        <v>59</v>
      </c>
      <c r="F13" s="120" t="s">
        <v>210</v>
      </c>
      <c r="G13" s="228">
        <v>3000000</v>
      </c>
      <c r="J13" s="230"/>
    </row>
    <row r="14" spans="1:7" ht="55.5" thickBot="1">
      <c r="A14" s="93" t="s">
        <v>168</v>
      </c>
      <c r="B14" s="94" t="s">
        <v>492</v>
      </c>
      <c r="C14" s="160">
        <v>5</v>
      </c>
      <c r="D14" s="162" t="s">
        <v>169</v>
      </c>
      <c r="E14" s="158" t="s">
        <v>170</v>
      </c>
      <c r="F14" s="94" t="s">
        <v>210</v>
      </c>
      <c r="G14" s="153">
        <v>951358</v>
      </c>
    </row>
    <row r="17" ht="13.5">
      <c r="G17" s="216"/>
    </row>
    <row r="105" ht="14.25" thickBot="1"/>
    <row r="106" ht="14.25" thickBot="1">
      <c r="H106" s="134"/>
    </row>
  </sheetData>
  <sheetProtection/>
  <mergeCells count="6">
    <mergeCell ref="A8:C8"/>
    <mergeCell ref="A2:G2"/>
    <mergeCell ref="A1:G1"/>
    <mergeCell ref="A3:G3"/>
    <mergeCell ref="A4:G4"/>
    <mergeCell ref="A6:G6"/>
  </mergeCells>
  <printOptions horizontalCentered="1"/>
  <pageMargins left="0" right="0" top="1" bottom="1" header="0.3" footer="0.3"/>
  <pageSetup horizontalDpi="600" verticalDpi="600" orientation="landscape" scale="75"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H98"/>
  <sheetViews>
    <sheetView zoomScale="75" zoomScaleNormal="75" zoomScaleSheetLayoutView="50" zoomScalePageLayoutView="0" workbookViewId="0" topLeftCell="A1">
      <selection activeCell="D18" sqref="D18"/>
    </sheetView>
  </sheetViews>
  <sheetFormatPr defaultColWidth="9.28125" defaultRowHeight="12.75"/>
  <cols>
    <col min="1" max="1" width="31.7109375" style="38" customWidth="1"/>
    <col min="2" max="2" width="9.00390625" style="38" customWidth="1"/>
    <col min="3" max="3" width="2.57421875" style="38" bestFit="1" customWidth="1"/>
    <col min="4" max="4" width="42.140625" style="38" customWidth="1"/>
    <col min="5" max="5" width="16.7109375" style="38" customWidth="1"/>
    <col min="6" max="6" width="14.28125" style="38" hidden="1" customWidth="1"/>
    <col min="7" max="7" width="15.28125" style="38" hidden="1" customWidth="1"/>
    <col min="8" max="16384" width="9.28125" style="38" customWidth="1"/>
  </cols>
  <sheetData>
    <row r="1" spans="1:7" ht="15">
      <c r="A1" s="253" t="s">
        <v>76</v>
      </c>
      <c r="B1" s="253"/>
      <c r="C1" s="253"/>
      <c r="D1" s="253"/>
      <c r="E1" s="253"/>
      <c r="F1" s="253"/>
      <c r="G1" s="253"/>
    </row>
    <row r="2" spans="1:7" ht="15">
      <c r="A2" s="253" t="s">
        <v>77</v>
      </c>
      <c r="B2" s="253"/>
      <c r="C2" s="253"/>
      <c r="D2" s="253"/>
      <c r="E2" s="253"/>
      <c r="F2" s="253"/>
      <c r="G2" s="253"/>
    </row>
    <row r="3" spans="1:7" ht="15">
      <c r="A3" s="253" t="s">
        <v>559</v>
      </c>
      <c r="B3" s="253"/>
      <c r="C3" s="253"/>
      <c r="D3" s="253"/>
      <c r="E3" s="253"/>
      <c r="F3" s="253"/>
      <c r="G3" s="253"/>
    </row>
    <row r="4" spans="1:7" ht="15">
      <c r="A4" s="253" t="s">
        <v>75</v>
      </c>
      <c r="B4" s="253"/>
      <c r="C4" s="253"/>
      <c r="D4" s="253"/>
      <c r="E4" s="253"/>
      <c r="F4" s="253"/>
      <c r="G4" s="253"/>
    </row>
    <row r="5" spans="1:6" ht="13.5">
      <c r="A5" s="133"/>
      <c r="B5" s="133"/>
      <c r="C5" s="133"/>
      <c r="D5" s="43"/>
      <c r="E5" s="43"/>
      <c r="F5" s="43"/>
    </row>
    <row r="6" spans="1:6" ht="13.5">
      <c r="A6" s="133"/>
      <c r="B6" s="133"/>
      <c r="C6" s="133"/>
      <c r="D6" s="43"/>
      <c r="E6" s="39" t="s">
        <v>663</v>
      </c>
      <c r="F6" s="43"/>
    </row>
    <row r="7" spans="1:6" ht="15">
      <c r="A7" s="251" t="s">
        <v>88</v>
      </c>
      <c r="B7" s="251"/>
      <c r="C7" s="251"/>
      <c r="D7" s="251"/>
      <c r="E7" s="43"/>
      <c r="F7" s="43"/>
    </row>
    <row r="8" spans="1:6" ht="15">
      <c r="A8" s="250" t="s">
        <v>85</v>
      </c>
      <c r="B8" s="250"/>
      <c r="C8" s="250"/>
      <c r="D8" s="250"/>
      <c r="E8" s="224">
        <v>53331151</v>
      </c>
      <c r="F8" s="119"/>
    </row>
    <row r="9" spans="1:5" ht="15">
      <c r="A9" s="250" t="s">
        <v>82</v>
      </c>
      <c r="B9" s="250"/>
      <c r="C9" s="250"/>
      <c r="D9" s="250"/>
      <c r="E9" s="224">
        <v>18161600</v>
      </c>
    </row>
    <row r="10" spans="1:7" ht="15">
      <c r="A10" s="250" t="s">
        <v>86</v>
      </c>
      <c r="B10" s="250"/>
      <c r="C10" s="250"/>
      <c r="D10" s="250"/>
      <c r="E10" s="224">
        <v>69178863</v>
      </c>
      <c r="F10" s="223"/>
      <c r="G10" s="223"/>
    </row>
    <row r="11" spans="1:5" ht="15">
      <c r="A11" s="250" t="s">
        <v>87</v>
      </c>
      <c r="B11" s="250"/>
      <c r="C11" s="250"/>
      <c r="D11" s="250"/>
      <c r="E11" s="224">
        <v>9253773</v>
      </c>
    </row>
    <row r="12" ht="13.5">
      <c r="E12" s="209"/>
    </row>
    <row r="13" ht="13.5">
      <c r="E13" s="209"/>
    </row>
    <row r="28" ht="13.5">
      <c r="H28" s="252"/>
    </row>
    <row r="29" ht="46.5" customHeight="1">
      <c r="H29" s="252"/>
    </row>
    <row r="30" ht="13.5">
      <c r="H30" s="252"/>
    </row>
    <row r="31" ht="13.5">
      <c r="H31" s="252"/>
    </row>
    <row r="32" ht="13.5">
      <c r="H32" s="252"/>
    </row>
    <row r="97" ht="14.25" thickBot="1"/>
    <row r="98" ht="14.25" thickBot="1">
      <c r="H98" s="134"/>
    </row>
  </sheetData>
  <sheetProtection/>
  <mergeCells count="10">
    <mergeCell ref="A11:D11"/>
    <mergeCell ref="A7:D7"/>
    <mergeCell ref="H28:H32"/>
    <mergeCell ref="A1:G1"/>
    <mergeCell ref="A3:G3"/>
    <mergeCell ref="A4:G4"/>
    <mergeCell ref="A2:G2"/>
    <mergeCell ref="A8:D8"/>
    <mergeCell ref="A9:D9"/>
    <mergeCell ref="A10:D10"/>
  </mergeCells>
  <printOptions horizontalCentered="1"/>
  <pageMargins left="1" right="0.5" top="1" bottom="1" header="0.25" footer="0.25"/>
  <pageSetup fitToHeight="1" fitToWidth="1" horizontalDpi="300" verticalDpi="300" orientation="portrait" scale="89" r:id="rId1"/>
  <headerFooter alignWithMargins="0">
    <oddHeader>&amp;RAttachment 13a</oddHeader>
  </headerFooter>
  <colBreaks count="1" manualBreakCount="1">
    <brk id="5" max="30" man="1"/>
  </colBreaks>
</worksheet>
</file>

<file path=xl/worksheets/sheet3.xml><?xml version="1.0" encoding="utf-8"?>
<worksheet xmlns="http://schemas.openxmlformats.org/spreadsheetml/2006/main" xmlns:r="http://schemas.openxmlformats.org/officeDocument/2006/relationships">
  <dimension ref="A1:H119"/>
  <sheetViews>
    <sheetView zoomScaleSheetLayoutView="50" zoomScalePageLayoutView="0" workbookViewId="0" topLeftCell="A1">
      <selection activeCell="D14" sqref="D14"/>
    </sheetView>
  </sheetViews>
  <sheetFormatPr defaultColWidth="9.28125" defaultRowHeight="12.75"/>
  <cols>
    <col min="1" max="1" width="31.7109375" style="38" customWidth="1"/>
    <col min="2" max="2" width="9.00390625" style="38" customWidth="1"/>
    <col min="3" max="3" width="2.57421875" style="38" bestFit="1" customWidth="1"/>
    <col min="4" max="4" width="77.421875" style="38" customWidth="1"/>
    <col min="5" max="5" width="31.7109375" style="38" customWidth="1"/>
    <col min="6" max="6" width="14.28125" style="38" hidden="1" customWidth="1"/>
    <col min="7" max="7" width="15.28125" style="38" customWidth="1"/>
    <col min="8" max="16384" width="9.28125" style="38" customWidth="1"/>
  </cols>
  <sheetData>
    <row r="1" spans="1:7" ht="15">
      <c r="A1" s="253" t="s">
        <v>652</v>
      </c>
      <c r="B1" s="253"/>
      <c r="C1" s="253"/>
      <c r="D1" s="253"/>
      <c r="E1" s="253"/>
      <c r="F1" s="253"/>
      <c r="G1" s="253"/>
    </row>
    <row r="2" spans="1:7" ht="15">
      <c r="A2" s="253" t="s">
        <v>653</v>
      </c>
      <c r="B2" s="253"/>
      <c r="C2" s="253"/>
      <c r="D2" s="253"/>
      <c r="E2" s="253"/>
      <c r="F2" s="253"/>
      <c r="G2" s="253"/>
    </row>
    <row r="3" spans="1:7" ht="15">
      <c r="A3" s="253" t="s">
        <v>654</v>
      </c>
      <c r="B3" s="253"/>
      <c r="C3" s="253"/>
      <c r="D3" s="253"/>
      <c r="E3" s="253"/>
      <c r="F3" s="253"/>
      <c r="G3" s="253"/>
    </row>
    <row r="4" spans="1:7" ht="15">
      <c r="A4" s="253" t="s">
        <v>655</v>
      </c>
      <c r="B4" s="253"/>
      <c r="C4" s="253"/>
      <c r="D4" s="253"/>
      <c r="E4" s="253"/>
      <c r="F4" s="253"/>
      <c r="G4" s="253"/>
    </row>
    <row r="5" spans="1:7" ht="14.25">
      <c r="A5" s="133"/>
      <c r="B5" s="133"/>
      <c r="C5" s="133"/>
      <c r="D5" s="43"/>
      <c r="E5" s="43"/>
      <c r="F5" s="43"/>
      <c r="G5" s="232" t="s">
        <v>89</v>
      </c>
    </row>
    <row r="6" spans="1:7" s="118" customFormat="1" ht="40.5" customHeight="1">
      <c r="A6" s="256" t="s">
        <v>83</v>
      </c>
      <c r="B6" s="256"/>
      <c r="C6" s="256"/>
      <c r="D6" s="256" t="s">
        <v>561</v>
      </c>
      <c r="E6" s="256"/>
      <c r="F6" s="256"/>
      <c r="G6" s="256"/>
    </row>
    <row r="7" spans="4:6" ht="14.25" thickBot="1">
      <c r="D7" s="119"/>
      <c r="E7" s="119"/>
      <c r="F7" s="119"/>
    </row>
    <row r="8" spans="1:7" ht="14.25" thickBot="1">
      <c r="A8" s="254" t="s">
        <v>562</v>
      </c>
      <c r="B8" s="255"/>
      <c r="C8" s="255"/>
      <c r="D8" s="204" t="s">
        <v>563</v>
      </c>
      <c r="E8" s="204" t="s">
        <v>564</v>
      </c>
      <c r="F8" s="204" t="s">
        <v>207</v>
      </c>
      <c r="G8" s="205" t="s">
        <v>597</v>
      </c>
    </row>
    <row r="9" spans="1:7" ht="42" thickBot="1">
      <c r="A9" s="186" t="s">
        <v>595</v>
      </c>
      <c r="B9" s="185" t="s">
        <v>500</v>
      </c>
      <c r="C9" s="201">
        <v>4</v>
      </c>
      <c r="D9" s="162" t="s">
        <v>208</v>
      </c>
      <c r="E9" s="202" t="s">
        <v>596</v>
      </c>
      <c r="F9" s="185" t="s">
        <v>210</v>
      </c>
      <c r="G9" s="203">
        <v>2000000</v>
      </c>
    </row>
    <row r="10" spans="1:7" ht="82.5">
      <c r="A10" s="24" t="s">
        <v>598</v>
      </c>
      <c r="B10" s="20" t="s">
        <v>501</v>
      </c>
      <c r="C10" s="144">
        <v>3</v>
      </c>
      <c r="D10" s="145" t="s">
        <v>211</v>
      </c>
      <c r="E10" s="156" t="s">
        <v>601</v>
      </c>
      <c r="F10" s="20" t="s">
        <v>210</v>
      </c>
      <c r="G10" s="150">
        <v>5000000</v>
      </c>
    </row>
    <row r="11" spans="1:7" ht="123.75">
      <c r="A11" s="111" t="s">
        <v>599</v>
      </c>
      <c r="B11" s="2" t="s">
        <v>501</v>
      </c>
      <c r="C11" s="96">
        <v>4</v>
      </c>
      <c r="D11" s="146" t="s">
        <v>212</v>
      </c>
      <c r="E11" s="157" t="s">
        <v>600</v>
      </c>
      <c r="F11" s="2" t="s">
        <v>210</v>
      </c>
      <c r="G11" s="151">
        <v>3600000</v>
      </c>
    </row>
    <row r="12" spans="1:7" ht="96">
      <c r="A12" s="170" t="s">
        <v>214</v>
      </c>
      <c r="B12" s="171" t="s">
        <v>501</v>
      </c>
      <c r="C12" s="172">
        <v>5</v>
      </c>
      <c r="D12" s="173" t="s">
        <v>213</v>
      </c>
      <c r="E12" s="174" t="s">
        <v>602</v>
      </c>
      <c r="F12" s="171" t="s">
        <v>210</v>
      </c>
      <c r="G12" s="175">
        <v>1225000</v>
      </c>
    </row>
    <row r="13" spans="1:7" ht="82.5">
      <c r="A13" s="6" t="s">
        <v>603</v>
      </c>
      <c r="B13" s="2" t="s">
        <v>501</v>
      </c>
      <c r="C13" s="96">
        <v>6</v>
      </c>
      <c r="D13" s="146" t="s">
        <v>215</v>
      </c>
      <c r="E13" s="157" t="s">
        <v>604</v>
      </c>
      <c r="F13" s="2" t="s">
        <v>216</v>
      </c>
      <c r="G13" s="152">
        <v>1690880</v>
      </c>
    </row>
    <row r="14" spans="1:7" ht="83.25" thickBot="1">
      <c r="A14" s="93" t="s">
        <v>160</v>
      </c>
      <c r="B14" s="94" t="s">
        <v>501</v>
      </c>
      <c r="C14" s="160">
        <v>7</v>
      </c>
      <c r="D14" s="162" t="s">
        <v>657</v>
      </c>
      <c r="E14" s="158" t="s">
        <v>217</v>
      </c>
      <c r="F14" s="94" t="s">
        <v>210</v>
      </c>
      <c r="G14" s="153">
        <v>2000000</v>
      </c>
    </row>
    <row r="15" spans="1:7" ht="69">
      <c r="A15" s="24" t="s">
        <v>123</v>
      </c>
      <c r="B15" s="20" t="s">
        <v>491</v>
      </c>
      <c r="C15" s="144">
        <v>3</v>
      </c>
      <c r="D15" s="145" t="s">
        <v>13</v>
      </c>
      <c r="E15" s="156" t="s">
        <v>124</v>
      </c>
      <c r="F15" s="20" t="s">
        <v>210</v>
      </c>
      <c r="G15" s="217">
        <v>1550000</v>
      </c>
    </row>
    <row r="16" spans="1:7" ht="83.25" thickBot="1">
      <c r="A16" s="141" t="s">
        <v>125</v>
      </c>
      <c r="B16" s="142" t="s">
        <v>491</v>
      </c>
      <c r="C16" s="161">
        <v>4</v>
      </c>
      <c r="D16" s="163" t="s">
        <v>126</v>
      </c>
      <c r="E16" s="159" t="s">
        <v>127</v>
      </c>
      <c r="F16" s="142" t="s">
        <v>210</v>
      </c>
      <c r="G16" s="154">
        <v>1300000</v>
      </c>
    </row>
    <row r="17" spans="1:7" ht="55.5" thickBot="1">
      <c r="A17" s="141" t="s">
        <v>128</v>
      </c>
      <c r="B17" s="142" t="s">
        <v>608</v>
      </c>
      <c r="C17" s="161">
        <v>1</v>
      </c>
      <c r="D17" s="163" t="s">
        <v>129</v>
      </c>
      <c r="E17" s="159" t="s">
        <v>130</v>
      </c>
      <c r="F17" s="142" t="s">
        <v>210</v>
      </c>
      <c r="G17" s="154">
        <v>10000000</v>
      </c>
    </row>
    <row r="18" spans="1:7" ht="82.5">
      <c r="A18" s="164" t="s">
        <v>131</v>
      </c>
      <c r="B18" s="165" t="s">
        <v>489</v>
      </c>
      <c r="C18" s="166">
        <v>1</v>
      </c>
      <c r="D18" s="167" t="s">
        <v>49</v>
      </c>
      <c r="E18" s="168" t="s">
        <v>133</v>
      </c>
      <c r="F18" s="165" t="s">
        <v>210</v>
      </c>
      <c r="G18" s="169">
        <v>3985981</v>
      </c>
    </row>
    <row r="19" spans="1:7" ht="83.25" thickBot="1">
      <c r="A19" s="141" t="s">
        <v>132</v>
      </c>
      <c r="B19" s="142" t="s">
        <v>489</v>
      </c>
      <c r="C19" s="161">
        <v>2</v>
      </c>
      <c r="D19" s="163" t="s">
        <v>50</v>
      </c>
      <c r="E19" s="159" t="s">
        <v>134</v>
      </c>
      <c r="F19" s="142" t="s">
        <v>210</v>
      </c>
      <c r="G19" s="154">
        <v>3000000</v>
      </c>
    </row>
    <row r="20" spans="1:7" ht="82.5">
      <c r="A20" s="164" t="s">
        <v>135</v>
      </c>
      <c r="B20" s="165" t="s">
        <v>488</v>
      </c>
      <c r="C20" s="166">
        <v>1</v>
      </c>
      <c r="D20" s="167" t="s">
        <v>52</v>
      </c>
      <c r="E20" s="168" t="s">
        <v>136</v>
      </c>
      <c r="F20" s="165" t="s">
        <v>210</v>
      </c>
      <c r="G20" s="169">
        <v>2488080</v>
      </c>
    </row>
    <row r="21" spans="1:7" ht="41.25">
      <c r="A21" s="170" t="s">
        <v>163</v>
      </c>
      <c r="B21" s="171" t="s">
        <v>488</v>
      </c>
      <c r="C21" s="172">
        <v>2</v>
      </c>
      <c r="D21" s="173" t="s">
        <v>137</v>
      </c>
      <c r="E21" s="174" t="s">
        <v>138</v>
      </c>
      <c r="F21" s="171" t="s">
        <v>210</v>
      </c>
      <c r="G21" s="175">
        <v>1169280</v>
      </c>
    </row>
    <row r="22" spans="1:7" s="178" customFormat="1" ht="54.75">
      <c r="A22" s="170" t="s">
        <v>162</v>
      </c>
      <c r="B22" s="171" t="s">
        <v>488</v>
      </c>
      <c r="C22" s="172">
        <v>3</v>
      </c>
      <c r="D22" s="173" t="s">
        <v>53</v>
      </c>
      <c r="E22" s="174" t="s">
        <v>139</v>
      </c>
      <c r="F22" s="171" t="s">
        <v>210</v>
      </c>
      <c r="G22" s="175">
        <v>424463</v>
      </c>
    </row>
    <row r="23" spans="1:7" ht="41.25">
      <c r="A23" s="187" t="s">
        <v>161</v>
      </c>
      <c r="B23" s="188" t="s">
        <v>492</v>
      </c>
      <c r="C23" s="189">
        <v>3</v>
      </c>
      <c r="D23" s="190" t="s">
        <v>140</v>
      </c>
      <c r="E23" s="191" t="s">
        <v>141</v>
      </c>
      <c r="F23" s="188" t="s">
        <v>210</v>
      </c>
      <c r="G23" s="192">
        <v>4500000</v>
      </c>
    </row>
    <row r="24" spans="1:7" ht="54.75">
      <c r="A24" s="170" t="s">
        <v>142</v>
      </c>
      <c r="B24" s="171" t="s">
        <v>492</v>
      </c>
      <c r="C24" s="172">
        <v>4</v>
      </c>
      <c r="D24" s="173" t="s">
        <v>143</v>
      </c>
      <c r="E24" s="174" t="s">
        <v>72</v>
      </c>
      <c r="F24" s="171" t="s">
        <v>210</v>
      </c>
      <c r="G24" s="175">
        <v>2800000</v>
      </c>
    </row>
    <row r="25" spans="1:7" ht="82.5">
      <c r="A25" s="170" t="s">
        <v>160</v>
      </c>
      <c r="B25" s="171" t="s">
        <v>308</v>
      </c>
      <c r="C25" s="172">
        <v>1</v>
      </c>
      <c r="D25" s="173" t="s">
        <v>159</v>
      </c>
      <c r="E25" s="174" t="s">
        <v>144</v>
      </c>
      <c r="F25" s="171" t="s">
        <v>210</v>
      </c>
      <c r="G25" s="175">
        <v>2000000</v>
      </c>
    </row>
    <row r="26" spans="1:7" ht="96">
      <c r="A26" s="170" t="s">
        <v>158</v>
      </c>
      <c r="B26" s="171" t="s">
        <v>593</v>
      </c>
      <c r="C26" s="172">
        <v>1</v>
      </c>
      <c r="D26" s="173" t="s">
        <v>74</v>
      </c>
      <c r="E26" s="174" t="s">
        <v>145</v>
      </c>
      <c r="F26" s="171" t="s">
        <v>210</v>
      </c>
      <c r="G26" s="175">
        <v>3297467</v>
      </c>
    </row>
    <row r="27" spans="1:7" ht="55.5" thickBot="1">
      <c r="A27" s="141" t="s">
        <v>79</v>
      </c>
      <c r="B27" s="142" t="s">
        <v>581</v>
      </c>
      <c r="C27" s="161">
        <v>1</v>
      </c>
      <c r="D27" s="163" t="s">
        <v>80</v>
      </c>
      <c r="E27" s="159" t="s">
        <v>81</v>
      </c>
      <c r="F27" s="142" t="s">
        <v>210</v>
      </c>
      <c r="G27" s="154">
        <v>1300000</v>
      </c>
    </row>
    <row r="29" ht="13.5">
      <c r="G29" s="216"/>
    </row>
    <row r="118" ht="14.25" thickBot="1"/>
    <row r="119" ht="14.25" thickBot="1">
      <c r="H119" s="134"/>
    </row>
  </sheetData>
  <sheetProtection/>
  <mergeCells count="6">
    <mergeCell ref="A8:C8"/>
    <mergeCell ref="A1:G1"/>
    <mergeCell ref="A3:G3"/>
    <mergeCell ref="A4:G4"/>
    <mergeCell ref="A6:G6"/>
    <mergeCell ref="A2:G2"/>
  </mergeCells>
  <printOptions horizontalCentered="1"/>
  <pageMargins left="0" right="0" top="1" bottom="0.75" header="0.25" footer="0.25"/>
  <pageSetup horizontalDpi="300" verticalDpi="300" orientation="landscape" scale="75" r:id="rId1"/>
</worksheet>
</file>

<file path=xl/worksheets/sheet4.xml><?xml version="1.0" encoding="utf-8"?>
<worksheet xmlns="http://schemas.openxmlformats.org/spreadsheetml/2006/main" xmlns:r="http://schemas.openxmlformats.org/officeDocument/2006/relationships">
  <dimension ref="A1:I110"/>
  <sheetViews>
    <sheetView workbookViewId="0" topLeftCell="A1">
      <selection activeCell="G20" sqref="G20"/>
    </sheetView>
  </sheetViews>
  <sheetFormatPr defaultColWidth="9.28125" defaultRowHeight="12.75"/>
  <cols>
    <col min="1" max="1" width="31.140625" style="38" bestFit="1" customWidth="1"/>
    <col min="2" max="2" width="9.00390625" style="38" customWidth="1"/>
    <col min="3" max="3" width="3.00390625" style="38" bestFit="1" customWidth="1"/>
    <col min="4" max="4" width="77.421875" style="38" customWidth="1"/>
    <col min="5" max="5" width="31.28125" style="38" bestFit="1" customWidth="1"/>
    <col min="6" max="6" width="14.28125" style="38" hidden="1" customWidth="1"/>
    <col min="7" max="7" width="15.140625" style="38" customWidth="1"/>
    <col min="8" max="16384" width="9.28125" style="38" customWidth="1"/>
  </cols>
  <sheetData>
    <row r="1" spans="1:7" ht="15">
      <c r="A1" s="253" t="s">
        <v>652</v>
      </c>
      <c r="B1" s="253"/>
      <c r="C1" s="253"/>
      <c r="D1" s="253"/>
      <c r="E1" s="253"/>
      <c r="F1" s="253"/>
      <c r="G1" s="253"/>
    </row>
    <row r="2" spans="1:7" ht="15">
      <c r="A2" s="253" t="s">
        <v>653</v>
      </c>
      <c r="B2" s="253"/>
      <c r="C2" s="253"/>
      <c r="D2" s="253"/>
      <c r="E2" s="253"/>
      <c r="F2" s="253"/>
      <c r="G2" s="253"/>
    </row>
    <row r="3" spans="1:7" ht="15" customHeight="1">
      <c r="A3" s="253" t="s">
        <v>654</v>
      </c>
      <c r="B3" s="253"/>
      <c r="C3" s="253"/>
      <c r="D3" s="253"/>
      <c r="E3" s="253"/>
      <c r="F3" s="253"/>
      <c r="G3" s="253"/>
    </row>
    <row r="4" spans="1:7" ht="15" customHeight="1">
      <c r="A4" s="253" t="s">
        <v>655</v>
      </c>
      <c r="B4" s="253"/>
      <c r="C4" s="253"/>
      <c r="D4" s="253"/>
      <c r="E4" s="253"/>
      <c r="F4" s="253"/>
      <c r="G4" s="253"/>
    </row>
    <row r="5" spans="1:7" ht="28.5">
      <c r="A5" s="133"/>
      <c r="B5" s="133"/>
      <c r="C5" s="133"/>
      <c r="D5" s="43"/>
      <c r="E5" s="43"/>
      <c r="F5" s="43"/>
      <c r="G5" s="232" t="s">
        <v>89</v>
      </c>
    </row>
    <row r="6" spans="1:7" s="118" customFormat="1" ht="40.5" customHeight="1">
      <c r="A6" s="256" t="s">
        <v>658</v>
      </c>
      <c r="B6" s="256"/>
      <c r="C6" s="256"/>
      <c r="D6" s="256" t="s">
        <v>561</v>
      </c>
      <c r="E6" s="256"/>
      <c r="F6" s="256"/>
      <c r="G6" s="256"/>
    </row>
    <row r="7" spans="4:7" ht="14.25" thickBot="1">
      <c r="D7" s="119"/>
      <c r="E7" s="119"/>
      <c r="F7" s="119"/>
      <c r="G7" s="235" t="s">
        <v>663</v>
      </c>
    </row>
    <row r="8" spans="1:7" ht="13.5">
      <c r="A8" s="257" t="s">
        <v>206</v>
      </c>
      <c r="B8" s="258"/>
      <c r="C8" s="258"/>
      <c r="D8" s="233" t="s">
        <v>563</v>
      </c>
      <c r="E8" s="233" t="s">
        <v>219</v>
      </c>
      <c r="F8" s="233" t="s">
        <v>207</v>
      </c>
      <c r="G8" s="234" t="s">
        <v>597</v>
      </c>
    </row>
    <row r="9" spans="1:7" ht="54.75">
      <c r="A9" s="227" t="s">
        <v>9</v>
      </c>
      <c r="B9" s="120" t="s">
        <v>293</v>
      </c>
      <c r="C9" s="220">
        <v>9</v>
      </c>
      <c r="D9" s="179" t="s">
        <v>218</v>
      </c>
      <c r="E9" s="221" t="s">
        <v>220</v>
      </c>
      <c r="F9" s="120" t="s">
        <v>209</v>
      </c>
      <c r="G9" s="228">
        <v>5850000</v>
      </c>
    </row>
    <row r="10" spans="1:7" ht="41.25">
      <c r="A10" s="6" t="s">
        <v>149</v>
      </c>
      <c r="B10" s="2" t="s">
        <v>150</v>
      </c>
      <c r="C10" s="96">
        <v>13</v>
      </c>
      <c r="D10" s="146" t="s">
        <v>221</v>
      </c>
      <c r="E10" s="157" t="s">
        <v>151</v>
      </c>
      <c r="F10" s="2" t="s">
        <v>209</v>
      </c>
      <c r="G10" s="152">
        <v>2285672</v>
      </c>
    </row>
    <row r="11" spans="1:7" ht="54.75">
      <c r="A11" s="6" t="s">
        <v>222</v>
      </c>
      <c r="B11" s="2" t="s">
        <v>293</v>
      </c>
      <c r="C11" s="96">
        <v>16</v>
      </c>
      <c r="D11" s="146" t="s">
        <v>1</v>
      </c>
      <c r="E11" s="157" t="s">
        <v>152</v>
      </c>
      <c r="F11" s="2" t="s">
        <v>210</v>
      </c>
      <c r="G11" s="152">
        <v>256600</v>
      </c>
    </row>
    <row r="12" spans="1:7" ht="82.5">
      <c r="A12" s="6" t="s">
        <v>153</v>
      </c>
      <c r="B12" s="2" t="s">
        <v>491</v>
      </c>
      <c r="C12" s="96">
        <v>2</v>
      </c>
      <c r="D12" s="146" t="s">
        <v>661</v>
      </c>
      <c r="E12" s="157" t="s">
        <v>662</v>
      </c>
      <c r="F12" s="2" t="s">
        <v>210</v>
      </c>
      <c r="G12" s="152">
        <v>3500000</v>
      </c>
    </row>
    <row r="13" spans="1:9" ht="96">
      <c r="A13" s="187" t="s">
        <v>155</v>
      </c>
      <c r="B13" s="188" t="s">
        <v>250</v>
      </c>
      <c r="C13" s="189">
        <v>4</v>
      </c>
      <c r="D13" s="190" t="s">
        <v>251</v>
      </c>
      <c r="E13" s="191" t="s">
        <v>15</v>
      </c>
      <c r="F13" s="188" t="s">
        <v>210</v>
      </c>
      <c r="G13" s="192">
        <v>357500</v>
      </c>
      <c r="I13" s="209"/>
    </row>
    <row r="14" spans="1:7" ht="82.5">
      <c r="A14" s="170" t="s">
        <v>154</v>
      </c>
      <c r="B14" s="171" t="s">
        <v>635</v>
      </c>
      <c r="C14" s="172">
        <v>8</v>
      </c>
      <c r="D14" s="173" t="s">
        <v>16</v>
      </c>
      <c r="E14" s="174" t="s">
        <v>253</v>
      </c>
      <c r="F14" s="171" t="s">
        <v>210</v>
      </c>
      <c r="G14" s="175">
        <v>600000</v>
      </c>
    </row>
    <row r="15" spans="1:7" ht="96">
      <c r="A15" s="170" t="s">
        <v>45</v>
      </c>
      <c r="B15" s="171" t="s">
        <v>250</v>
      </c>
      <c r="C15" s="172">
        <v>11</v>
      </c>
      <c r="D15" s="173" t="s">
        <v>46</v>
      </c>
      <c r="E15" s="174" t="s">
        <v>15</v>
      </c>
      <c r="F15" s="171" t="s">
        <v>210</v>
      </c>
      <c r="G15" s="175">
        <v>552000</v>
      </c>
    </row>
    <row r="16" spans="1:7" ht="82.5">
      <c r="A16" s="187" t="s">
        <v>156</v>
      </c>
      <c r="B16" s="188" t="s">
        <v>205</v>
      </c>
      <c r="C16" s="189">
        <v>1</v>
      </c>
      <c r="D16" s="190" t="s">
        <v>201</v>
      </c>
      <c r="E16" s="191" t="s">
        <v>202</v>
      </c>
      <c r="F16" s="188" t="s">
        <v>210</v>
      </c>
      <c r="G16" s="192">
        <v>2393891</v>
      </c>
    </row>
    <row r="17" spans="1:7" ht="82.5">
      <c r="A17" s="170" t="s">
        <v>203</v>
      </c>
      <c r="B17" s="171" t="s">
        <v>490</v>
      </c>
      <c r="C17" s="172">
        <v>3</v>
      </c>
      <c r="D17" s="173" t="s">
        <v>204</v>
      </c>
      <c r="E17" s="174" t="s">
        <v>56</v>
      </c>
      <c r="F17" s="171" t="s">
        <v>210</v>
      </c>
      <c r="G17" s="175">
        <v>311200</v>
      </c>
    </row>
    <row r="18" spans="1:7" ht="123.75">
      <c r="A18" s="187" t="s">
        <v>156</v>
      </c>
      <c r="B18" s="188" t="s">
        <v>157</v>
      </c>
      <c r="C18" s="189">
        <v>1</v>
      </c>
      <c r="D18" s="190" t="s">
        <v>73</v>
      </c>
      <c r="E18" s="191" t="s">
        <v>540</v>
      </c>
      <c r="F18" s="188" t="s">
        <v>210</v>
      </c>
      <c r="G18" s="192">
        <v>2054737</v>
      </c>
    </row>
    <row r="20" ht="13.5">
      <c r="G20" s="216"/>
    </row>
    <row r="109" ht="14.25" thickBot="1"/>
    <row r="110" ht="14.25" thickBot="1">
      <c r="H110" s="134"/>
    </row>
  </sheetData>
  <sheetProtection/>
  <mergeCells count="6">
    <mergeCell ref="A8:C8"/>
    <mergeCell ref="A2:G2"/>
    <mergeCell ref="A1:G1"/>
    <mergeCell ref="A3:G3"/>
    <mergeCell ref="A4:G4"/>
    <mergeCell ref="A6:G6"/>
  </mergeCells>
  <printOptions horizontalCentered="1"/>
  <pageMargins left="0" right="0" top="1" bottom="1" header="0.3" footer="0.3"/>
  <pageSetup horizontalDpi="600" verticalDpi="600" orientation="landscape" scale="78"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6" ht="15">
      <c r="A4" s="135"/>
      <c r="B4" s="135"/>
      <c r="C4" s="135"/>
      <c r="D4" s="136"/>
      <c r="E4" s="136"/>
      <c r="F4" s="14"/>
    </row>
    <row r="5" spans="1:6" s="14" customFormat="1" ht="39" customHeight="1">
      <c r="A5" s="263" t="s">
        <v>494</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ht="179.25">
      <c r="A8" s="24" t="s">
        <v>592</v>
      </c>
      <c r="B8" s="20" t="s">
        <v>593</v>
      </c>
      <c r="C8" s="25">
        <v>1</v>
      </c>
      <c r="D8" s="88" t="s">
        <v>493</v>
      </c>
      <c r="E8" s="88" t="s">
        <v>594</v>
      </c>
      <c r="F8" s="30">
        <v>4360000</v>
      </c>
    </row>
    <row r="9" spans="1:6" s="38" customFormat="1" ht="151.5">
      <c r="A9" s="6" t="s">
        <v>240</v>
      </c>
      <c r="B9" s="2" t="s">
        <v>593</v>
      </c>
      <c r="C9" s="9">
        <v>2</v>
      </c>
      <c r="D9" s="92" t="s">
        <v>239</v>
      </c>
      <c r="E9" s="92" t="s">
        <v>532</v>
      </c>
      <c r="F9" s="27">
        <v>1939600</v>
      </c>
    </row>
    <row r="10" spans="1:6" s="38" customFormat="1" ht="96">
      <c r="A10" s="6" t="s">
        <v>547</v>
      </c>
      <c r="B10" s="2" t="s">
        <v>501</v>
      </c>
      <c r="C10" s="9">
        <v>3</v>
      </c>
      <c r="D10" s="92" t="s">
        <v>545</v>
      </c>
      <c r="E10" s="92" t="s">
        <v>546</v>
      </c>
      <c r="F10" s="27">
        <v>1000000</v>
      </c>
    </row>
    <row r="11" spans="1:6" s="38" customFormat="1" ht="151.5">
      <c r="A11" s="6" t="s">
        <v>296</v>
      </c>
      <c r="B11" s="2" t="s">
        <v>492</v>
      </c>
      <c r="C11" s="9">
        <v>4</v>
      </c>
      <c r="D11" s="92" t="s">
        <v>294</v>
      </c>
      <c r="E11" s="92" t="s">
        <v>295</v>
      </c>
      <c r="F11" s="27">
        <v>1000000</v>
      </c>
    </row>
    <row r="12" spans="1:6" s="38" customFormat="1" ht="138">
      <c r="A12" s="6" t="s">
        <v>298</v>
      </c>
      <c r="B12" s="2" t="s">
        <v>492</v>
      </c>
      <c r="C12" s="9">
        <v>6</v>
      </c>
      <c r="D12" s="123" t="s">
        <v>237</v>
      </c>
      <c r="E12" s="92" t="s">
        <v>297</v>
      </c>
      <c r="F12" s="27">
        <v>1655000</v>
      </c>
    </row>
    <row r="13" spans="1:6" s="38" customFormat="1" ht="123.75">
      <c r="A13" s="6" t="s">
        <v>301</v>
      </c>
      <c r="B13" s="2" t="s">
        <v>501</v>
      </c>
      <c r="C13" s="9">
        <v>7</v>
      </c>
      <c r="D13" s="92" t="s">
        <v>299</v>
      </c>
      <c r="E13" s="92" t="s">
        <v>300</v>
      </c>
      <c r="F13" s="31">
        <v>316143</v>
      </c>
    </row>
    <row r="14" spans="1:6" s="38" customFormat="1" ht="151.5">
      <c r="A14" s="6" t="s">
        <v>304</v>
      </c>
      <c r="B14" s="2" t="s">
        <v>501</v>
      </c>
      <c r="C14" s="9">
        <v>11</v>
      </c>
      <c r="D14" s="92" t="s">
        <v>302</v>
      </c>
      <c r="E14" s="92" t="s">
        <v>303</v>
      </c>
      <c r="F14" s="27">
        <v>1771476</v>
      </c>
    </row>
    <row r="15" spans="1:6" s="38" customFormat="1" ht="55.5" thickBot="1">
      <c r="A15" s="11" t="s">
        <v>307</v>
      </c>
      <c r="B15" s="12" t="s">
        <v>501</v>
      </c>
      <c r="C15" s="28">
        <v>14</v>
      </c>
      <c r="D15" s="122" t="s">
        <v>305</v>
      </c>
      <c r="E15" s="122" t="s">
        <v>306</v>
      </c>
      <c r="F15" s="29">
        <v>4834678</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6.xml><?xml version="1.0" encoding="utf-8"?>
<worksheet xmlns="http://schemas.openxmlformats.org/spreadsheetml/2006/main" xmlns:r="http://schemas.openxmlformats.org/officeDocument/2006/relationships">
  <dimension ref="A1:F13"/>
  <sheetViews>
    <sheetView view="pageBreakPreview" zoomScale="60" zoomScalePageLayoutView="0" workbookViewId="0" topLeftCell="A7">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6" ht="15">
      <c r="A4" s="135"/>
      <c r="B4" s="135"/>
      <c r="C4" s="135"/>
      <c r="D4" s="136"/>
      <c r="E4" s="136"/>
      <c r="F4" s="14"/>
    </row>
    <row r="5" spans="1:6" s="14" customFormat="1" ht="39" customHeight="1">
      <c r="A5" s="263" t="s">
        <v>238</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s="38" customFormat="1" ht="69">
      <c r="A8" s="24" t="s">
        <v>265</v>
      </c>
      <c r="B8" s="20" t="s">
        <v>308</v>
      </c>
      <c r="C8" s="25">
        <v>4</v>
      </c>
      <c r="D8" s="91" t="s">
        <v>263</v>
      </c>
      <c r="E8" s="91" t="s">
        <v>264</v>
      </c>
      <c r="F8" s="30">
        <v>824165</v>
      </c>
    </row>
    <row r="9" spans="1:6" s="38" customFormat="1" ht="69">
      <c r="A9" s="6" t="s">
        <v>266</v>
      </c>
      <c r="B9" s="2" t="s">
        <v>500</v>
      </c>
      <c r="C9" s="9">
        <v>6</v>
      </c>
      <c r="D9" s="92" t="s">
        <v>267</v>
      </c>
      <c r="E9" s="92" t="s">
        <v>268</v>
      </c>
      <c r="F9" s="27">
        <v>1500000</v>
      </c>
    </row>
    <row r="10" spans="1:6" s="38" customFormat="1" ht="82.5">
      <c r="A10" s="6" t="s">
        <v>272</v>
      </c>
      <c r="B10" s="2" t="s">
        <v>492</v>
      </c>
      <c r="C10" s="9">
        <v>7</v>
      </c>
      <c r="D10" s="92" t="s">
        <v>269</v>
      </c>
      <c r="E10" s="92" t="s">
        <v>270</v>
      </c>
      <c r="F10" s="27">
        <v>1502763</v>
      </c>
    </row>
    <row r="11" spans="1:6" s="38" customFormat="1" ht="54.75">
      <c r="A11" s="6" t="s">
        <v>275</v>
      </c>
      <c r="B11" s="2" t="s">
        <v>489</v>
      </c>
      <c r="C11" s="9">
        <v>8</v>
      </c>
      <c r="D11" s="92" t="s">
        <v>273</v>
      </c>
      <c r="E11" s="92" t="s">
        <v>274</v>
      </c>
      <c r="F11" s="27">
        <v>3188320</v>
      </c>
    </row>
    <row r="12" spans="1:6" s="38" customFormat="1" ht="69">
      <c r="A12" s="6" t="s">
        <v>278</v>
      </c>
      <c r="B12" s="2" t="s">
        <v>279</v>
      </c>
      <c r="C12" s="9">
        <v>13</v>
      </c>
      <c r="D12" s="92" t="s">
        <v>276</v>
      </c>
      <c r="E12" s="92" t="s">
        <v>277</v>
      </c>
      <c r="F12" s="27">
        <v>901498</v>
      </c>
    </row>
    <row r="13" spans="1:6" s="38" customFormat="1" ht="96.75" thickBot="1">
      <c r="A13" s="11" t="s">
        <v>282</v>
      </c>
      <c r="B13" s="12" t="s">
        <v>608</v>
      </c>
      <c r="C13" s="28">
        <v>15</v>
      </c>
      <c r="D13" s="122" t="s">
        <v>280</v>
      </c>
      <c r="E13" s="122" t="s">
        <v>281</v>
      </c>
      <c r="F13" s="29">
        <v>2350000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7.xml><?xml version="1.0" encoding="utf-8"?>
<worksheet xmlns="http://schemas.openxmlformats.org/spreadsheetml/2006/main" xmlns:r="http://schemas.openxmlformats.org/officeDocument/2006/relationships">
  <dimension ref="A1:F15"/>
  <sheetViews>
    <sheetView view="pageBreakPreview" zoomScale="50" zoomScaleSheetLayoutView="5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5" ht="13.5">
      <c r="A4" s="22"/>
      <c r="B4" s="22"/>
      <c r="C4" s="22"/>
      <c r="D4" s="19"/>
      <c r="E4" s="19"/>
    </row>
    <row r="5" spans="1:6" s="14" customFormat="1" ht="37.5" customHeight="1">
      <c r="A5" s="263" t="s">
        <v>533</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ht="54.75">
      <c r="A8" s="24" t="s">
        <v>285</v>
      </c>
      <c r="B8" s="20" t="s">
        <v>489</v>
      </c>
      <c r="C8" s="25">
        <v>1</v>
      </c>
      <c r="D8" s="88" t="s">
        <v>283</v>
      </c>
      <c r="E8" s="88" t="s">
        <v>284</v>
      </c>
      <c r="F8" s="32">
        <v>2100000</v>
      </c>
    </row>
    <row r="9" spans="1:6" s="38" customFormat="1" ht="96">
      <c r="A9" s="6" t="s">
        <v>640</v>
      </c>
      <c r="B9" s="2" t="s">
        <v>492</v>
      </c>
      <c r="C9" s="9">
        <v>1</v>
      </c>
      <c r="D9" s="92" t="s">
        <v>286</v>
      </c>
      <c r="E9" s="92" t="s">
        <v>639</v>
      </c>
      <c r="F9" s="27">
        <v>4000000</v>
      </c>
    </row>
    <row r="10" spans="1:6" s="38" customFormat="1" ht="123.75">
      <c r="A10" s="6" t="s">
        <v>643</v>
      </c>
      <c r="B10" s="2" t="s">
        <v>490</v>
      </c>
      <c r="C10" s="9">
        <v>2</v>
      </c>
      <c r="D10" s="92" t="s">
        <v>641</v>
      </c>
      <c r="E10" s="92" t="s">
        <v>642</v>
      </c>
      <c r="F10" s="27">
        <v>2500000</v>
      </c>
    </row>
    <row r="11" spans="1:6" s="38" customFormat="1" ht="151.5">
      <c r="A11" s="6" t="s">
        <v>644</v>
      </c>
      <c r="B11" s="2" t="s">
        <v>293</v>
      </c>
      <c r="C11" s="9">
        <v>4</v>
      </c>
      <c r="D11" s="124" t="s">
        <v>645</v>
      </c>
      <c r="E11" s="92" t="s">
        <v>292</v>
      </c>
      <c r="F11" s="31">
        <v>2850000</v>
      </c>
    </row>
    <row r="12" spans="1:6" s="38" customFormat="1" ht="123.75">
      <c r="A12" s="6" t="s">
        <v>626</v>
      </c>
      <c r="B12" s="2" t="s">
        <v>490</v>
      </c>
      <c r="C12" s="9">
        <v>6</v>
      </c>
      <c r="D12" s="92" t="s">
        <v>622</v>
      </c>
      <c r="E12" s="92" t="s">
        <v>623</v>
      </c>
      <c r="F12" s="27" t="s">
        <v>624</v>
      </c>
    </row>
    <row r="13" spans="1:6" s="38" customFormat="1" ht="165">
      <c r="A13" s="6" t="s">
        <v>630</v>
      </c>
      <c r="B13" s="2" t="s">
        <v>631</v>
      </c>
      <c r="C13" s="9">
        <v>7</v>
      </c>
      <c r="D13" s="123" t="s">
        <v>627</v>
      </c>
      <c r="E13" s="123" t="s">
        <v>628</v>
      </c>
      <c r="F13" s="27" t="s">
        <v>629</v>
      </c>
    </row>
    <row r="14" spans="1:6" s="38" customFormat="1" ht="111" thickBot="1">
      <c r="A14" s="11" t="s">
        <v>632</v>
      </c>
      <c r="B14" s="12" t="s">
        <v>635</v>
      </c>
      <c r="C14" s="28">
        <v>12</v>
      </c>
      <c r="D14" s="122" t="s">
        <v>633</v>
      </c>
      <c r="E14" s="122" t="s">
        <v>634</v>
      </c>
      <c r="F14" s="125">
        <v>500000</v>
      </c>
    </row>
    <row r="15" spans="1:6" s="38" customFormat="1" ht="111" thickBot="1">
      <c r="A15" s="11" t="s">
        <v>625</v>
      </c>
      <c r="B15" s="12" t="s">
        <v>490</v>
      </c>
      <c r="C15" s="126">
        <v>15</v>
      </c>
      <c r="D15" s="127" t="s">
        <v>99</v>
      </c>
      <c r="E15" s="128" t="s">
        <v>100</v>
      </c>
      <c r="F15" s="129">
        <v>1000000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8.xml><?xml version="1.0" encoding="utf-8"?>
<worksheet xmlns="http://schemas.openxmlformats.org/spreadsheetml/2006/main" xmlns:r="http://schemas.openxmlformats.org/officeDocument/2006/relationships">
  <dimension ref="A1:F22"/>
  <sheetViews>
    <sheetView view="pageBreakPreview" zoomScale="6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6" ht="15">
      <c r="A4" s="135"/>
      <c r="B4" s="135"/>
      <c r="C4" s="135"/>
      <c r="D4" s="136"/>
      <c r="E4" s="136"/>
      <c r="F4" s="14"/>
    </row>
    <row r="5" spans="1:6" ht="37.5" customHeight="1">
      <c r="A5" s="263" t="s">
        <v>534</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s="38" customFormat="1" ht="110.25">
      <c r="A8" s="269" t="s">
        <v>352</v>
      </c>
      <c r="B8" s="273" t="s">
        <v>488</v>
      </c>
      <c r="C8" s="264">
        <v>2</v>
      </c>
      <c r="D8" s="91" t="s">
        <v>636</v>
      </c>
      <c r="E8" s="130" t="s">
        <v>381</v>
      </c>
      <c r="F8" s="26" t="s">
        <v>637</v>
      </c>
    </row>
    <row r="9" spans="1:6" s="38" customFormat="1" ht="207">
      <c r="A9" s="270"/>
      <c r="B9" s="267"/>
      <c r="C9" s="265"/>
      <c r="D9" s="92" t="s">
        <v>638</v>
      </c>
      <c r="E9" s="92" t="s">
        <v>329</v>
      </c>
      <c r="F9" s="27" t="s">
        <v>330</v>
      </c>
    </row>
    <row r="10" spans="1:6" s="38" customFormat="1" ht="110.25">
      <c r="A10" s="270"/>
      <c r="B10" s="267"/>
      <c r="C10" s="265"/>
      <c r="D10" s="92" t="s">
        <v>331</v>
      </c>
      <c r="E10" s="92" t="s">
        <v>332</v>
      </c>
      <c r="F10" s="27" t="s">
        <v>333</v>
      </c>
    </row>
    <row r="11" spans="1:6" s="38" customFormat="1" ht="151.5">
      <c r="A11" s="271"/>
      <c r="B11" s="268"/>
      <c r="C11" s="266"/>
      <c r="D11" s="92" t="s">
        <v>334</v>
      </c>
      <c r="E11" s="92" t="s">
        <v>335</v>
      </c>
      <c r="F11" s="27" t="s">
        <v>336</v>
      </c>
    </row>
    <row r="12" spans="1:6" s="38" customFormat="1" ht="151.5">
      <c r="A12" s="272" t="s">
        <v>258</v>
      </c>
      <c r="B12" s="267" t="s">
        <v>488</v>
      </c>
      <c r="C12" s="265">
        <v>2</v>
      </c>
      <c r="D12" s="92" t="s">
        <v>337</v>
      </c>
      <c r="E12" s="92" t="s">
        <v>338</v>
      </c>
      <c r="F12" s="27" t="s">
        <v>339</v>
      </c>
    </row>
    <row r="13" spans="1:6" s="38" customFormat="1" ht="123.75">
      <c r="A13" s="270"/>
      <c r="B13" s="267"/>
      <c r="C13" s="265"/>
      <c r="D13" s="92" t="s">
        <v>340</v>
      </c>
      <c r="E13" s="92" t="s">
        <v>341</v>
      </c>
      <c r="F13" s="27" t="s">
        <v>342</v>
      </c>
    </row>
    <row r="14" spans="1:6" s="38" customFormat="1" ht="96">
      <c r="A14" s="270"/>
      <c r="B14" s="267"/>
      <c r="C14" s="265"/>
      <c r="D14" s="92" t="s">
        <v>343</v>
      </c>
      <c r="E14" s="92" t="s">
        <v>344</v>
      </c>
      <c r="F14" s="27" t="s">
        <v>345</v>
      </c>
    </row>
    <row r="15" spans="1:6" s="38" customFormat="1" ht="165">
      <c r="A15" s="271"/>
      <c r="B15" s="268"/>
      <c r="C15" s="266"/>
      <c r="D15" s="92" t="s">
        <v>346</v>
      </c>
      <c r="E15" s="92" t="s">
        <v>347</v>
      </c>
      <c r="F15" s="27" t="s">
        <v>348</v>
      </c>
    </row>
    <row r="16" spans="1:6" s="38" customFormat="1" ht="110.25">
      <c r="A16" s="131" t="s">
        <v>258</v>
      </c>
      <c r="B16" s="120" t="s">
        <v>488</v>
      </c>
      <c r="C16" s="105">
        <v>2</v>
      </c>
      <c r="D16" s="92" t="s">
        <v>349</v>
      </c>
      <c r="E16" s="92" t="s">
        <v>350</v>
      </c>
      <c r="F16" s="27" t="s">
        <v>351</v>
      </c>
    </row>
    <row r="17" spans="1:6" s="38" customFormat="1" ht="165">
      <c r="A17" s="6" t="s">
        <v>370</v>
      </c>
      <c r="B17" s="2" t="s">
        <v>490</v>
      </c>
      <c r="C17" s="9">
        <v>4</v>
      </c>
      <c r="D17" s="92" t="s">
        <v>368</v>
      </c>
      <c r="E17" s="92" t="s">
        <v>369</v>
      </c>
      <c r="F17" s="27">
        <v>1500000</v>
      </c>
    </row>
    <row r="18" spans="1:6" s="38" customFormat="1" ht="110.25">
      <c r="A18" s="6" t="s">
        <v>373</v>
      </c>
      <c r="B18" s="2" t="s">
        <v>501</v>
      </c>
      <c r="C18" s="9">
        <v>9</v>
      </c>
      <c r="D18" s="92" t="s">
        <v>371</v>
      </c>
      <c r="E18" s="92" t="s">
        <v>372</v>
      </c>
      <c r="F18" s="27">
        <v>500000</v>
      </c>
    </row>
    <row r="19" spans="1:6" s="38" customFormat="1" ht="123.75">
      <c r="A19" s="6" t="s">
        <v>311</v>
      </c>
      <c r="B19" s="2" t="s">
        <v>567</v>
      </c>
      <c r="C19" s="9">
        <v>9</v>
      </c>
      <c r="D19" s="92" t="s">
        <v>309</v>
      </c>
      <c r="E19" s="92" t="s">
        <v>310</v>
      </c>
      <c r="F19" s="27">
        <v>870529</v>
      </c>
    </row>
    <row r="20" spans="1:6" s="38" customFormat="1" ht="69">
      <c r="A20" s="6" t="s">
        <v>314</v>
      </c>
      <c r="B20" s="2" t="s">
        <v>501</v>
      </c>
      <c r="C20" s="9">
        <v>10</v>
      </c>
      <c r="D20" s="92" t="s">
        <v>312</v>
      </c>
      <c r="E20" s="92" t="s">
        <v>313</v>
      </c>
      <c r="F20" s="27">
        <v>500000</v>
      </c>
    </row>
    <row r="21" spans="1:6" s="38" customFormat="1" ht="82.5">
      <c r="A21" s="6" t="s">
        <v>317</v>
      </c>
      <c r="B21" s="2" t="s">
        <v>608</v>
      </c>
      <c r="C21" s="9">
        <v>10</v>
      </c>
      <c r="D21" s="92" t="s">
        <v>315</v>
      </c>
      <c r="E21" s="92" t="s">
        <v>316</v>
      </c>
      <c r="F21" s="27">
        <v>1400000</v>
      </c>
    </row>
    <row r="22" spans="1:6" s="38" customFormat="1" ht="42" thickBot="1">
      <c r="A22" s="11" t="s">
        <v>320</v>
      </c>
      <c r="B22" s="12" t="s">
        <v>490</v>
      </c>
      <c r="C22" s="28">
        <v>14</v>
      </c>
      <c r="D22" s="122" t="s">
        <v>318</v>
      </c>
      <c r="E22" s="132" t="s">
        <v>319</v>
      </c>
      <c r="F22" s="29">
        <v>500000</v>
      </c>
    </row>
  </sheetData>
  <sheetProtection/>
  <mergeCells count="11">
    <mergeCell ref="B12:B15"/>
    <mergeCell ref="C12:C15"/>
    <mergeCell ref="A8:A11"/>
    <mergeCell ref="A12:A15"/>
    <mergeCell ref="B8:B11"/>
    <mergeCell ref="C8:C11"/>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xl/worksheets/sheet9.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H15" sqref="H15"/>
    </sheetView>
  </sheetViews>
  <sheetFormatPr defaultColWidth="9.28125" defaultRowHeight="12.75"/>
  <cols>
    <col min="1" max="1" width="31.7109375" style="13" customWidth="1"/>
    <col min="2" max="2" width="10.140625" style="13" customWidth="1"/>
    <col min="3" max="3" width="8.140625" style="13" customWidth="1"/>
    <col min="4" max="4" width="77.421875" style="13" customWidth="1"/>
    <col min="5" max="5" width="31.7109375" style="13" customWidth="1"/>
    <col min="6" max="6" width="15.00390625" style="13" customWidth="1"/>
    <col min="7" max="16384" width="9.28125" style="13" customWidth="1"/>
  </cols>
  <sheetData>
    <row r="1" spans="1:6" ht="15">
      <c r="A1" s="262" t="s">
        <v>611</v>
      </c>
      <c r="B1" s="262"/>
      <c r="C1" s="262"/>
      <c r="D1" s="262"/>
      <c r="E1" s="262"/>
      <c r="F1" s="262"/>
    </row>
    <row r="2" spans="1:6" ht="15">
      <c r="A2" s="262" t="s">
        <v>559</v>
      </c>
      <c r="B2" s="262"/>
      <c r="C2" s="262"/>
      <c r="D2" s="262"/>
      <c r="E2" s="262"/>
      <c r="F2" s="262"/>
    </row>
    <row r="3" spans="1:6" ht="15">
      <c r="A3" s="262" t="s">
        <v>560</v>
      </c>
      <c r="B3" s="262"/>
      <c r="C3" s="262"/>
      <c r="D3" s="262"/>
      <c r="E3" s="262"/>
      <c r="F3" s="262"/>
    </row>
    <row r="4" spans="1:5" ht="13.5">
      <c r="A4" s="22"/>
      <c r="B4" s="22"/>
      <c r="C4" s="22"/>
      <c r="D4" s="19"/>
      <c r="E4" s="19"/>
    </row>
    <row r="5" spans="1:6" ht="37.5" customHeight="1">
      <c r="A5" s="263" t="s">
        <v>535</v>
      </c>
      <c r="B5" s="263"/>
      <c r="C5" s="263"/>
      <c r="D5" s="263" t="s">
        <v>561</v>
      </c>
      <c r="E5" s="263"/>
      <c r="F5" s="263"/>
    </row>
    <row r="6" spans="4:5" ht="14.25" thickBot="1">
      <c r="D6" s="18"/>
      <c r="E6" s="18"/>
    </row>
    <row r="7" spans="1:6" ht="27.75" thickBot="1">
      <c r="A7" s="259" t="s">
        <v>562</v>
      </c>
      <c r="B7" s="260"/>
      <c r="C7" s="261"/>
      <c r="D7" s="23" t="s">
        <v>563</v>
      </c>
      <c r="E7" s="23" t="s">
        <v>564</v>
      </c>
      <c r="F7" s="23" t="s">
        <v>565</v>
      </c>
    </row>
    <row r="8" spans="1:6" ht="234">
      <c r="A8" s="24" t="s">
        <v>322</v>
      </c>
      <c r="B8" s="20" t="s">
        <v>501</v>
      </c>
      <c r="C8" s="25">
        <v>1</v>
      </c>
      <c r="D8" s="88" t="s">
        <v>321</v>
      </c>
      <c r="E8" s="88" t="s">
        <v>530</v>
      </c>
      <c r="F8" s="30">
        <v>11700000</v>
      </c>
    </row>
    <row r="9" spans="1:6" ht="54.75">
      <c r="A9" s="6" t="s">
        <v>324</v>
      </c>
      <c r="B9" s="2" t="s">
        <v>501</v>
      </c>
      <c r="C9" s="9">
        <v>2</v>
      </c>
      <c r="D9" s="89" t="s">
        <v>531</v>
      </c>
      <c r="E9" s="89" t="s">
        <v>323</v>
      </c>
      <c r="F9" s="27">
        <v>2500000</v>
      </c>
    </row>
    <row r="10" spans="1:6" ht="42" thickBot="1">
      <c r="A10" s="11" t="s">
        <v>327</v>
      </c>
      <c r="B10" s="12" t="s">
        <v>489</v>
      </c>
      <c r="C10" s="28">
        <v>2</v>
      </c>
      <c r="D10" s="90" t="s">
        <v>325</v>
      </c>
      <c r="E10" s="90" t="s">
        <v>326</v>
      </c>
      <c r="F10" s="29">
        <v>1556250</v>
      </c>
    </row>
  </sheetData>
  <sheetProtection/>
  <mergeCells count="5">
    <mergeCell ref="A7:C7"/>
    <mergeCell ref="A1:F1"/>
    <mergeCell ref="A2:F2"/>
    <mergeCell ref="A3:F3"/>
    <mergeCell ref="A5:F5"/>
  </mergeCells>
  <printOptions horizontalCentered="1"/>
  <pageMargins left="0.25" right="0.25" top="0.5" bottom="0.5" header="0.25" footer="0.25"/>
  <pageSetup horizontalDpi="300" verticalDpi="3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FDOE</dc:creator>
  <cp:keywords/>
  <dc:description/>
  <cp:lastModifiedBy>kristie.harris</cp:lastModifiedBy>
  <cp:lastPrinted>2010-09-13T18:43:45Z</cp:lastPrinted>
  <dcterms:created xsi:type="dcterms:W3CDTF">2003-07-21T22:17:55Z</dcterms:created>
  <dcterms:modified xsi:type="dcterms:W3CDTF">2010-09-13T19:04:32Z</dcterms:modified>
  <cp:category/>
  <cp:version/>
  <cp:contentType/>
  <cp:contentStatus/>
</cp:coreProperties>
</file>