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480" windowHeight="7935" activeTab="0"/>
  </bookViews>
  <sheets>
    <sheet name="2010-11 Draft V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Benchmark" localSheetId="0">#REF!</definedName>
    <definedName name="Benchmark">#REF!</definedName>
    <definedName name="Build_Space" localSheetId="0">#REF!</definedName>
    <definedName name="Build_Space">#REF!</definedName>
    <definedName name="CIP">'[3]CIP2005'!$A$2:$T$58</definedName>
    <definedName name="cip5">'[4]CIP2005'!$A$2:$T$58</definedName>
    <definedName name="Const_Cost" localSheetId="0">#REF!</definedName>
    <definedName name="Const_Cost">#REF!</definedName>
    <definedName name="newprint">#REF!</definedName>
    <definedName name="oldprint">#REF!</definedName>
    <definedName name="_xlnm.Print_Area" localSheetId="0">'2010-11 Draft V2'!$A$1:$M$153</definedName>
    <definedName name="Print_Area_MI" localSheetId="0">#REF!</definedName>
    <definedName name="Print_Area_MI">#REF!</definedName>
    <definedName name="_xlnm.Print_Titles" localSheetId="0">'2010-11 Draft V2'!$1:$10</definedName>
    <definedName name="Print_Titles_MI" localSheetId="0">#REF!</definedName>
    <definedName name="Print_Titles_MI">#REF!</definedName>
    <definedName name="print1">#REF!</definedName>
    <definedName name="print111">#REF!</definedName>
    <definedName name="print1a" localSheetId="0">#REF!</definedName>
    <definedName name="print1a">#REF!</definedName>
    <definedName name="print2">#REF!</definedName>
    <definedName name="print2a" localSheetId="0">#REF!</definedName>
    <definedName name="print2a">#REF!</definedName>
    <definedName name="print3">#REF!</definedName>
    <definedName name="print3a" localSheetId="0">#REF!</definedName>
    <definedName name="print3a">#REF!</definedName>
    <definedName name="printaa">#REF!</definedName>
    <definedName name="Prof_FE" localSheetId="0">#REF!</definedName>
    <definedName name="Prof_FE">#REF!</definedName>
    <definedName name="sls">#REF!</definedName>
    <definedName name="sls1">#REF!</definedName>
    <definedName name="Yr_Fund" localSheetId="0">#REF!</definedName>
    <definedName name="Yr_Fund">#REF!</definedName>
  </definedNames>
  <calcPr fullCalcOnLoad="1"/>
</workbook>
</file>

<file path=xl/sharedStrings.xml><?xml version="1.0" encoding="utf-8"?>
<sst xmlns="http://schemas.openxmlformats.org/spreadsheetml/2006/main" count="156" uniqueCount="117">
  <si>
    <t xml:space="preserve">         </t>
  </si>
  <si>
    <t>Board of Governors</t>
  </si>
  <si>
    <t>STATE UNIVERSITY SYSTEM OF FLORIDA</t>
  </si>
  <si>
    <t xml:space="preserve"> 2010-2011/2012-2013 Three Year PECO Project List</t>
  </si>
  <si>
    <t>by University and Project</t>
  </si>
  <si>
    <t>Prior Years</t>
  </si>
  <si>
    <t xml:space="preserve">Current Proposed PECO Funding </t>
  </si>
  <si>
    <t>Amount to Complete</t>
  </si>
  <si>
    <t>Univ</t>
  </si>
  <si>
    <t>Project</t>
  </si>
  <si>
    <t>2006-2007</t>
  </si>
  <si>
    <t>2007-2008</t>
  </si>
  <si>
    <t>2008-2009</t>
  </si>
  <si>
    <t>2009-2010</t>
  </si>
  <si>
    <t>2010-2011</t>
  </si>
  <si>
    <t>2011-2012</t>
  </si>
  <si>
    <t>2012-2013</t>
  </si>
  <si>
    <t>3-Year Total</t>
  </si>
  <si>
    <t>UF</t>
  </si>
  <si>
    <t xml:space="preserve"> </t>
  </si>
  <si>
    <t>TOTAL</t>
  </si>
  <si>
    <t>FSU</t>
  </si>
  <si>
    <t>FAMU</t>
  </si>
  <si>
    <t>Rural Diversity Healthcare-Crestview</t>
  </si>
  <si>
    <t>USF</t>
  </si>
  <si>
    <t>SUS FIO Research Vessel @ USF</t>
  </si>
  <si>
    <t>FAU</t>
  </si>
  <si>
    <t>Remodel &amp; Renovation Harbor Branch Campus</t>
  </si>
  <si>
    <t>UWF</t>
  </si>
  <si>
    <t>UCF</t>
  </si>
  <si>
    <t>FIU</t>
  </si>
  <si>
    <t>UNF</t>
  </si>
  <si>
    <t>Land Acquisition</t>
  </si>
  <si>
    <t>FGCU</t>
  </si>
  <si>
    <t>NEWC</t>
  </si>
  <si>
    <t>SUS Joint Use Library Storage Facility @ UF</t>
  </si>
  <si>
    <t>FAMU/FSU College of Engineering</t>
  </si>
  <si>
    <t>GRAND TOTAL</t>
  </si>
  <si>
    <t xml:space="preserve">ESTIMATED REVENUE LIMITS** </t>
  </si>
  <si>
    <t xml:space="preserve">Utilities/Infrastructure/Capital Renewal/Roofs </t>
  </si>
  <si>
    <t xml:space="preserve">Chemistry/Chemical Biology  Building </t>
  </si>
  <si>
    <t>Biomedical Sciences Building</t>
  </si>
  <si>
    <t xml:space="preserve">Veterinary Education and Clinical Research Center </t>
  </si>
  <si>
    <t>Pathogen Research Facility</t>
  </si>
  <si>
    <t>Utilities/Infrastructure/Capital Renewal/Roofs</t>
  </si>
  <si>
    <t xml:space="preserve">Academic Support Building </t>
  </si>
  <si>
    <t>Library Information Commons</t>
  </si>
  <si>
    <t xml:space="preserve">FAMU-FSU College of Engineering III - Joint Use </t>
  </si>
  <si>
    <t>College of Law Remodeling &amp; Expansion</t>
  </si>
  <si>
    <t>Applied Sciences Building</t>
  </si>
  <si>
    <t>Dittmer Building Remodeling</t>
  </si>
  <si>
    <t xml:space="preserve">College of Education Building Expansion </t>
  </si>
  <si>
    <t>Ruby Diamond Renovation</t>
  </si>
  <si>
    <t xml:space="preserve">Johnston Building Remodeling </t>
  </si>
  <si>
    <t>Nursing / Health Facility</t>
  </si>
  <si>
    <t xml:space="preserve">Neuroscience and Reading Institute </t>
  </si>
  <si>
    <t>College of Education Building Expansion</t>
  </si>
  <si>
    <t xml:space="preserve">Life Sciences Teaching &amp; Research Center </t>
  </si>
  <si>
    <t xml:space="preserve">Pharmacy Phase II </t>
  </si>
  <si>
    <t>FAMU-FSU College of Engineering III - Joint Use</t>
  </si>
  <si>
    <t>University Commons Renovation</t>
  </si>
  <si>
    <t>Multi-Purpose Center Teaching Gymnasium</t>
  </si>
  <si>
    <t>Tucker Hall Remodeling</t>
  </si>
  <si>
    <t xml:space="preserve">University Commons Renovation </t>
  </si>
  <si>
    <t xml:space="preserve">Developmental Research School </t>
  </si>
  <si>
    <t>Gore Education Complex Remodeling</t>
  </si>
  <si>
    <t>USF St. Pete. Utilities/Infrastructure/Capital Renewal/Roofs</t>
  </si>
  <si>
    <t>Interdisciplinary Science Teaching &amp; Research Facility</t>
  </si>
  <si>
    <t>USF Polytechnic New Campus Phase I</t>
  </si>
  <si>
    <t>USF St. Pete Science &amp; Tech. Gen. Acad. Fac</t>
  </si>
  <si>
    <t xml:space="preserve">Visual &amp; Performing Arts Teaching Facility </t>
  </si>
  <si>
    <t xml:space="preserve">FAU/UF Joint Use Facility - Davie </t>
  </si>
  <si>
    <t>General Classroom/Engineering Building</t>
  </si>
  <si>
    <t xml:space="preserve">General Classroom Facility-Phase I </t>
  </si>
  <si>
    <t xml:space="preserve">FAU/SCRIPPS Joint Use Facility Expansion - Jupiter </t>
  </si>
  <si>
    <t>Florida Atlantic Blvd.  4 Lane - Lee St. to R&amp;D Park</t>
  </si>
  <si>
    <t xml:space="preserve">Harbor Branch/FAU Transition </t>
  </si>
  <si>
    <t>College of Arts &amp; Letters - Arts &amp; Humanities Addition</t>
  </si>
  <si>
    <t xml:space="preserve">College of Business Education Ctr.Ph.II of III </t>
  </si>
  <si>
    <t>Natatorium Renovation</t>
  </si>
  <si>
    <t xml:space="preserve">Science and Technology, Phase I </t>
  </si>
  <si>
    <t xml:space="preserve">Physical Sciences Building Phase II </t>
  </si>
  <si>
    <t>Partnership III Building</t>
  </si>
  <si>
    <t xml:space="preserve">Classroom Building II </t>
  </si>
  <si>
    <t>VCC-UCF Joint Use Facility</t>
  </si>
  <si>
    <t xml:space="preserve">Arts Complex II-Performance </t>
  </si>
  <si>
    <t>Physical Sciences Building</t>
  </si>
  <si>
    <t>Hazardous Waste Expansion</t>
  </si>
  <si>
    <t xml:space="preserve">Public Safety Building </t>
  </si>
  <si>
    <t>Student Academic Support Center - UP</t>
  </si>
  <si>
    <t xml:space="preserve">Public Safety Building Supplement - UP </t>
  </si>
  <si>
    <t>Social Sciences - Phase I Completion - UP</t>
  </si>
  <si>
    <t>Satellite Chiller Plant Expansion -- UP</t>
  </si>
  <si>
    <t>Science/Classroom Complex - UP</t>
  </si>
  <si>
    <t>Health Science Laboratory Clinic - UP</t>
  </si>
  <si>
    <t>Graduate Classroom Building - UP</t>
  </si>
  <si>
    <t xml:space="preserve">International Hurricane Center UP </t>
  </si>
  <si>
    <t xml:space="preserve">Science &amp; Humanities Building Ph. II </t>
  </si>
  <si>
    <t xml:space="preserve">Education Building </t>
  </si>
  <si>
    <t xml:space="preserve">AOL Building - Classroom/Lab/Office Building </t>
  </si>
  <si>
    <t>Founders Hall (Bldg. 2)</t>
  </si>
  <si>
    <t xml:space="preserve">Classrooms/Offices/Labs Academic 8 </t>
  </si>
  <si>
    <t xml:space="preserve">Hospitality Management Building - Phase 2 </t>
  </si>
  <si>
    <t xml:space="preserve">Classrooms/Offices/Labs Academic 6 </t>
  </si>
  <si>
    <t xml:space="preserve">Classrooms/Offices/Labs Academic 7 </t>
  </si>
  <si>
    <t xml:space="preserve">Central Energy Plant Expansion Phase 2 </t>
  </si>
  <si>
    <t>Engineering Addition</t>
  </si>
  <si>
    <t xml:space="preserve">Robertson Hall Mechanical Renovation, Remodeling </t>
  </si>
  <si>
    <t xml:space="preserve">Academic Facility </t>
  </si>
  <si>
    <t>Hamilton Center/Hamilton Classroom Remodeling</t>
  </si>
  <si>
    <t>Sea Wall Infrastructure Replacement</t>
  </si>
  <si>
    <t xml:space="preserve">Sarasota/Manatee Utilities/Infrastructure/Capital Renewal/Roofs </t>
  </si>
  <si>
    <t>**Estimated Revenue Limits are based on February 22, 2010 PECO Estimates</t>
  </si>
  <si>
    <t xml:space="preserve">SUS </t>
  </si>
  <si>
    <t>System Priority and Joint Use Projects</t>
  </si>
  <si>
    <t>PK Yonge - Developmental Research School at UF</t>
  </si>
  <si>
    <t>Research &amp; Academic Center at Lake Nona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</si>
</sst>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_(* #,##0_);_(* \(#,##0\);_(* &quot;-&quot;??_);_(@_)"/>
    <numFmt numFmtId="166" formatCode="_(&quot;$&quot;* #,##0_);_(&quot;$&quot;* \(#,##0\);_(&quot;$&quot;* &quot;-&quot;??_);_(@_)"/>
    <numFmt numFmtId="167" formatCode="General_)"/>
    <numFmt numFmtId="168" formatCode="0_);\(0\)"/>
    <numFmt numFmtId="169" formatCode="mmmm\ d\,\ yyyy"/>
    <numFmt numFmtId="170" formatCode="&quot;$&quot;#,##0"/>
    <numFmt numFmtId="171" formatCode="mm/dd/yy;@"/>
    <numFmt numFmtId="172" formatCode="0.0000%"/>
    <numFmt numFmtId="173" formatCode="0.0%"/>
    <numFmt numFmtId="174" formatCode="0.00_)"/>
    <numFmt numFmtId="175" formatCode="[$-409]mmmm\ d\,\ yyyy;@"/>
    <numFmt numFmtId="176" formatCode="0.000000%"/>
    <numFmt numFmtId="177" formatCode="0.0"/>
    <numFmt numFmtId="178" formatCode="m/d"/>
    <numFmt numFmtId="179" formatCode="m/yy"/>
    <numFmt numFmtId="180" formatCode="mmmm\-yy"/>
    <numFmt numFmtId="181" formatCode="[$-409]mmmm\-yy;@"/>
    <numFmt numFmtId="182" formatCode="#,##0.0_);[Red]\(#,##0.0\)"/>
    <numFmt numFmtId="183" formatCode="_(* #,##0.0000_);_(* \(#,##0.0000\);_(* &quot;-&quot;????_);_(@_)"/>
    <numFmt numFmtId="184" formatCode="[$-409]dddd\,\ mmmm\ dd\,\ yyyy"/>
    <numFmt numFmtId="185" formatCode="#,##0;[Red]#,##0"/>
    <numFmt numFmtId="186" formatCode="#,##0.0"/>
    <numFmt numFmtId="187" formatCode="#,##0.000"/>
    <numFmt numFmtId="188" formatCode="&quot;$&quot;#,##0.0"/>
    <numFmt numFmtId="189" formatCode="_(* #,##0.0_);_(* \(#,##0.0\);_(* &quot;-&quot;??_);_(@_)"/>
    <numFmt numFmtId="190" formatCode="#,##0.0000"/>
    <numFmt numFmtId="191" formatCode="&quot;$&quot;#,##0.00"/>
    <numFmt numFmtId="192" formatCode="[$$-409]#,##0"/>
    <numFmt numFmtId="193" formatCode="[$$-409]#,##0.0"/>
    <numFmt numFmtId="194" formatCode="[$$-409]#,##0_);\([$$-409]#,##0\)"/>
    <numFmt numFmtId="195" formatCode="0.00000000000"/>
    <numFmt numFmtId="196" formatCode="#,##0.00000000000"/>
    <numFmt numFmtId="197" formatCode="m/d/yy;@"/>
    <numFmt numFmtId="198" formatCode="&quot;$&quot;#,##0;[Red]&quot;$&quot;#,##0"/>
    <numFmt numFmtId="199" formatCode="0.00_);\(0.00\)"/>
    <numFmt numFmtId="200" formatCode="#,##0.0_);\(#,##0.0\)"/>
    <numFmt numFmtId="201" formatCode="0_);[Red]\(0\)"/>
    <numFmt numFmtId="202" formatCode="0.000000"/>
    <numFmt numFmtId="203" formatCode="0.00000000"/>
    <numFmt numFmtId="204" formatCode="#,##0.00;[Red]#,##0.00"/>
    <numFmt numFmtId="205" formatCode="#,##0.000000_);\(#,##0.000000\)"/>
    <numFmt numFmtId="206" formatCode="#,##0.00000000_);\(#,##0.00000000\)"/>
    <numFmt numFmtId="207" formatCode="0.00000000%"/>
    <numFmt numFmtId="208" formatCode="00000"/>
    <numFmt numFmtId="209" formatCode="_(&quot;$&quot;* #,##0.0_);_(&quot;$&quot;* \(#,##0.0\);_(&quot;$&quot;* &quot;-&quot;??_);_(@_)"/>
    <numFmt numFmtId="210" formatCode="&quot;$&quot;#,##0.000_);[Red]\(&quot;$&quot;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%"/>
    <numFmt numFmtId="216" formatCode="#,##0.00000000"/>
    <numFmt numFmtId="217" formatCode="#,##0.0000000"/>
    <numFmt numFmtId="218" formatCode="m/d/yy"/>
    <numFmt numFmtId="219" formatCode="mm/dd/yy"/>
    <numFmt numFmtId="220" formatCode="0.00_);[Red]\(0.00\)"/>
    <numFmt numFmtId="221" formatCode="#,##0.0000000_);[Red]\(#,##0.0000000\)"/>
    <numFmt numFmtId="222" formatCode="mmmm\-yy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2"/>
      <name val="Arial"/>
      <family val="0"/>
    </font>
    <font>
      <i/>
      <sz val="11"/>
      <color indexed="23"/>
      <name val="Calibri"/>
      <family val="2"/>
    </font>
    <font>
      <u val="single"/>
      <sz val="7"/>
      <color indexed="36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"/>
      <color indexed="12"/>
      <name val="Helv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6"/>
      <name val="Helv"/>
      <family val="0"/>
    </font>
    <font>
      <sz val="10"/>
      <name val="Arial"/>
      <family val="0"/>
    </font>
    <font>
      <sz val="7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MS Sans Serif"/>
      <family val="0"/>
    </font>
    <font>
      <b/>
      <sz val="11"/>
      <name val="Book Antiqua"/>
      <family val="1"/>
    </font>
    <font>
      <sz val="11"/>
      <name val="Book Antiqua"/>
      <family val="1"/>
    </font>
    <font>
      <b/>
      <sz val="11"/>
      <color indexed="10"/>
      <name val="Book Antiqua"/>
      <family val="1"/>
    </font>
    <font>
      <sz val="11"/>
      <color indexed="10"/>
      <name val="Book Antiqua"/>
      <family val="1"/>
    </font>
    <font>
      <sz val="11"/>
      <color indexed="8"/>
      <name val="Book Antiqua"/>
      <family val="1"/>
    </font>
    <font>
      <i/>
      <sz val="11"/>
      <name val="Book Antiqua"/>
      <family val="1"/>
    </font>
    <font>
      <b/>
      <i/>
      <sz val="11"/>
      <name val="Book Antiqua"/>
      <family val="1"/>
    </font>
    <font>
      <i/>
      <sz val="11"/>
      <color indexed="8"/>
      <name val="Book Antiqua"/>
      <family val="1"/>
    </font>
    <font>
      <b/>
      <sz val="11"/>
      <color indexed="8"/>
      <name val="Book Antiqua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70">
    <xf numFmtId="0" fontId="0" fillId="0" borderId="0" applyBorder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" fontId="0" fillId="18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5" fontId="0" fillId="18" borderId="0">
      <alignment/>
      <protection/>
    </xf>
    <xf numFmtId="0" fontId="10" fillId="18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167" fontId="21" fillId="0" borderId="0">
      <alignment/>
      <protection/>
    </xf>
    <xf numFmtId="0" fontId="22" fillId="0" borderId="0">
      <alignment/>
      <protection/>
    </xf>
    <xf numFmtId="37" fontId="23" fillId="0" borderId="0">
      <alignment/>
      <protection/>
    </xf>
    <xf numFmtId="0" fontId="0" fillId="0" borderId="0">
      <alignment/>
      <protection/>
    </xf>
    <xf numFmtId="0" fontId="21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37" fontId="28" fillId="0" borderId="0" xfId="62" applyFont="1" applyFill="1" applyAlignment="1" applyProtection="1">
      <alignment horizontal="centerContinuous"/>
      <protection/>
    </xf>
    <xf numFmtId="6" fontId="29" fillId="0" borderId="0" xfId="66" applyNumberFormat="1" applyFont="1" applyFill="1" applyAlignment="1">
      <alignment/>
    </xf>
    <xf numFmtId="37" fontId="29" fillId="0" borderId="0" xfId="62" applyFont="1" applyFill="1">
      <alignment/>
      <protection/>
    </xf>
    <xf numFmtId="37" fontId="28" fillId="0" borderId="0" xfId="62" applyFont="1" applyFill="1" applyAlignment="1" applyProtection="1">
      <alignment horizontal="center"/>
      <protection/>
    </xf>
    <xf numFmtId="49" fontId="30" fillId="0" borderId="0" xfId="62" applyNumberFormat="1" applyFont="1" applyFill="1" applyAlignment="1" applyProtection="1">
      <alignment horizontal="center"/>
      <protection/>
    </xf>
    <xf numFmtId="0" fontId="31" fillId="0" borderId="0" xfId="63" applyFont="1" applyFill="1" applyAlignment="1">
      <alignment horizontal="center"/>
      <protection/>
    </xf>
    <xf numFmtId="6" fontId="28" fillId="0" borderId="10" xfId="66" applyNumberFormat="1" applyFont="1" applyFill="1" applyBorder="1" applyAlignment="1">
      <alignment/>
    </xf>
    <xf numFmtId="37" fontId="28" fillId="0" borderId="0" xfId="62" applyFont="1" applyFill="1" applyAlignment="1">
      <alignment horizontal="center" wrapText="1"/>
      <protection/>
    </xf>
    <xf numFmtId="37" fontId="28" fillId="0" borderId="10" xfId="62" applyFont="1" applyFill="1" applyBorder="1" applyAlignment="1" applyProtection="1">
      <alignment horizontal="center"/>
      <protection/>
    </xf>
    <xf numFmtId="37" fontId="28" fillId="0" borderId="11" xfId="62" applyFont="1" applyFill="1" applyBorder="1" applyAlignment="1">
      <alignment horizontal="center" wrapText="1"/>
      <protection/>
    </xf>
    <xf numFmtId="0" fontId="31" fillId="19" borderId="0" xfId="63" applyFont="1" applyFill="1" applyAlignment="1">
      <alignment horizontal="center"/>
      <protection/>
    </xf>
    <xf numFmtId="37" fontId="28" fillId="0" borderId="10" xfId="62" applyFont="1" applyFill="1" applyBorder="1" applyAlignment="1">
      <alignment horizontal="center" wrapText="1"/>
      <protection/>
    </xf>
    <xf numFmtId="37" fontId="29" fillId="19" borderId="11" xfId="62" applyFont="1" applyFill="1" applyBorder="1" applyAlignment="1">
      <alignment horizontal="center"/>
      <protection/>
    </xf>
    <xf numFmtId="37" fontId="29" fillId="0" borderId="11" xfId="62" applyFont="1" applyFill="1" applyBorder="1" applyAlignment="1">
      <alignment horizontal="center"/>
      <protection/>
    </xf>
    <xf numFmtId="37" fontId="29" fillId="0" borderId="0" xfId="62" applyFont="1" applyFill="1" applyAlignment="1">
      <alignment horizontal="center"/>
      <protection/>
    </xf>
    <xf numFmtId="37" fontId="29" fillId="0" borderId="0" xfId="62" applyFont="1" applyFill="1" applyBorder="1">
      <alignment/>
      <protection/>
    </xf>
    <xf numFmtId="3" fontId="29" fillId="0" borderId="0" xfId="62" applyNumberFormat="1" applyFont="1" applyFill="1" applyBorder="1" applyAlignment="1">
      <alignment horizontal="right"/>
      <protection/>
    </xf>
    <xf numFmtId="38" fontId="29" fillId="0" borderId="0" xfId="42" applyNumberFormat="1" applyFont="1" applyFill="1" applyBorder="1" applyAlignment="1">
      <alignment horizontal="right"/>
    </xf>
    <xf numFmtId="41" fontId="29" fillId="0" borderId="0" xfId="66" applyNumberFormat="1" applyFont="1" applyFill="1" applyBorder="1" applyAlignment="1">
      <alignment/>
    </xf>
    <xf numFmtId="37" fontId="28" fillId="19" borderId="0" xfId="62" applyFont="1" applyFill="1" applyBorder="1" applyAlignment="1" applyProtection="1">
      <alignment horizontal="center"/>
      <protection/>
    </xf>
    <xf numFmtId="41" fontId="29" fillId="0" borderId="0" xfId="62" applyNumberFormat="1" applyFont="1" applyFill="1" applyBorder="1">
      <alignment/>
      <protection/>
    </xf>
    <xf numFmtId="37" fontId="29" fillId="19" borderId="0" xfId="62" applyFont="1" applyFill="1" applyBorder="1">
      <alignment/>
      <protection/>
    </xf>
    <xf numFmtId="37" fontId="29" fillId="0" borderId="0" xfId="62" applyFont="1" applyFill="1" applyAlignment="1" applyProtection="1">
      <alignment horizontal="left"/>
      <protection/>
    </xf>
    <xf numFmtId="38" fontId="29" fillId="0" borderId="0" xfId="42" applyNumberFormat="1" applyFont="1" applyFill="1" applyAlignment="1">
      <alignment/>
    </xf>
    <xf numFmtId="38" fontId="29" fillId="0" borderId="0" xfId="42" applyNumberFormat="1" applyFont="1" applyFill="1" applyAlignment="1" applyProtection="1">
      <alignment/>
      <protection/>
    </xf>
    <xf numFmtId="38" fontId="29" fillId="19" borderId="0" xfId="42" applyNumberFormat="1" applyFont="1" applyFill="1" applyBorder="1" applyAlignment="1">
      <alignment horizontal="right"/>
    </xf>
    <xf numFmtId="37" fontId="32" fillId="19" borderId="0" xfId="62" applyFont="1" applyFill="1">
      <alignment/>
      <protection/>
    </xf>
    <xf numFmtId="167" fontId="29" fillId="0" borderId="0" xfId="0" applyNumberFormat="1" applyFont="1" applyFill="1" applyBorder="1" applyAlignment="1" applyProtection="1">
      <alignment/>
      <protection locked="0"/>
    </xf>
    <xf numFmtId="38" fontId="29" fillId="0" borderId="0" xfId="42" applyNumberFormat="1" applyFont="1" applyFill="1" applyBorder="1" applyAlignment="1" applyProtection="1">
      <alignment/>
      <protection locked="0"/>
    </xf>
    <xf numFmtId="38" fontId="29" fillId="0" borderId="0" xfId="42" applyNumberFormat="1" applyFont="1" applyFill="1" applyAlignment="1">
      <alignment/>
    </xf>
    <xf numFmtId="38" fontId="29" fillId="19" borderId="0" xfId="42" applyNumberFormat="1" applyFont="1" applyFill="1" applyBorder="1" applyAlignment="1" applyProtection="1">
      <alignment/>
      <protection/>
    </xf>
    <xf numFmtId="37" fontId="29" fillId="0" borderId="0" xfId="62" applyFont="1" applyFill="1" applyProtection="1">
      <alignment/>
      <protection/>
    </xf>
    <xf numFmtId="0" fontId="29" fillId="0" borderId="0" xfId="63" applyFont="1" applyFill="1" applyBorder="1" applyAlignment="1" applyProtection="1">
      <alignment horizontal="left"/>
      <protection/>
    </xf>
    <xf numFmtId="41" fontId="32" fillId="0" borderId="0" xfId="66" applyNumberFormat="1" applyFont="1" applyFill="1" applyAlignment="1">
      <alignment/>
    </xf>
    <xf numFmtId="38" fontId="29" fillId="19" borderId="0" xfId="42" applyNumberFormat="1" applyFont="1" applyFill="1" applyBorder="1" applyAlignment="1">
      <alignment/>
    </xf>
    <xf numFmtId="41" fontId="32" fillId="0" borderId="0" xfId="62" applyNumberFormat="1" applyFont="1" applyFill="1">
      <alignment/>
      <protection/>
    </xf>
    <xf numFmtId="0" fontId="29" fillId="0" borderId="0" xfId="61" applyFont="1" applyFill="1" applyBorder="1" applyAlignment="1" applyProtection="1">
      <alignment horizontal="left"/>
      <protection/>
    </xf>
    <xf numFmtId="38" fontId="29" fillId="0" borderId="0" xfId="42" applyNumberFormat="1" applyFont="1" applyFill="1" applyBorder="1" applyAlignment="1" applyProtection="1">
      <alignment wrapText="1"/>
      <protection locked="0"/>
    </xf>
    <xf numFmtId="0" fontId="29" fillId="0" borderId="0" xfId="0" applyFont="1" applyFill="1" applyAlignment="1" applyProtection="1">
      <alignment horizontal="left"/>
      <protection/>
    </xf>
    <xf numFmtId="38" fontId="29" fillId="19" borderId="0" xfId="42" applyNumberFormat="1" applyFont="1" applyFill="1" applyBorder="1" applyAlignment="1" applyProtection="1">
      <alignment wrapText="1"/>
      <protection locked="0"/>
    </xf>
    <xf numFmtId="38" fontId="29" fillId="0" borderId="0" xfId="42" applyNumberFormat="1" applyFont="1" applyFill="1" applyBorder="1" applyAlignment="1">
      <alignment horizontal="left"/>
    </xf>
    <xf numFmtId="0" fontId="29" fillId="0" borderId="0" xfId="0" applyFont="1" applyFill="1" applyAlignment="1">
      <alignment/>
    </xf>
    <xf numFmtId="38" fontId="29" fillId="19" borderId="0" xfId="42" applyNumberFormat="1" applyFont="1" applyFill="1" applyBorder="1" applyAlignment="1">
      <alignment horizontal="left"/>
    </xf>
    <xf numFmtId="37" fontId="29" fillId="0" borderId="0" xfId="62" applyFont="1" applyFill="1" applyBorder="1" applyAlignment="1" applyProtection="1">
      <alignment vertical="top"/>
      <protection/>
    </xf>
    <xf numFmtId="3" fontId="28" fillId="0" borderId="0" xfId="62" applyNumberFormat="1" applyFont="1" applyFill="1" applyBorder="1" applyAlignment="1" applyProtection="1">
      <alignment horizontal="left"/>
      <protection/>
    </xf>
    <xf numFmtId="38" fontId="28" fillId="0" borderId="11" xfId="42" applyNumberFormat="1" applyFont="1" applyFill="1" applyBorder="1" applyAlignment="1">
      <alignment horizontal="right"/>
    </xf>
    <xf numFmtId="41" fontId="28" fillId="0" borderId="11" xfId="42" applyNumberFormat="1" applyFont="1" applyFill="1" applyBorder="1" applyAlignment="1">
      <alignment horizontal="right"/>
    </xf>
    <xf numFmtId="41" fontId="28" fillId="19" borderId="11" xfId="42" applyNumberFormat="1" applyFont="1" applyFill="1" applyBorder="1" applyAlignment="1">
      <alignment horizontal="right"/>
    </xf>
    <xf numFmtId="9" fontId="29" fillId="0" borderId="0" xfId="66" applyFont="1" applyFill="1" applyAlignment="1">
      <alignment/>
    </xf>
    <xf numFmtId="3" fontId="33" fillId="0" borderId="0" xfId="62" applyNumberFormat="1" applyFont="1" applyFill="1" applyBorder="1" applyAlignment="1">
      <alignment horizontal="left"/>
      <protection/>
    </xf>
    <xf numFmtId="38" fontId="33" fillId="0" borderId="0" xfId="42" applyNumberFormat="1" applyFont="1" applyFill="1" applyBorder="1" applyAlignment="1">
      <alignment horizontal="left"/>
    </xf>
    <xf numFmtId="38" fontId="28" fillId="19" borderId="0" xfId="42" applyNumberFormat="1" applyFont="1" applyFill="1" applyBorder="1" applyAlignment="1">
      <alignment horizontal="right"/>
    </xf>
    <xf numFmtId="38" fontId="33" fillId="19" borderId="0" xfId="42" applyNumberFormat="1" applyFont="1" applyFill="1" applyBorder="1" applyAlignment="1">
      <alignment horizontal="left"/>
    </xf>
    <xf numFmtId="0" fontId="32" fillId="0" borderId="0" xfId="0" applyFont="1" applyFill="1" applyBorder="1" applyAlignment="1">
      <alignment vertical="center"/>
    </xf>
    <xf numFmtId="38" fontId="32" fillId="0" borderId="0" xfId="42" applyNumberFormat="1" applyFont="1" applyFill="1" applyBorder="1" applyAlignment="1">
      <alignment vertical="center"/>
    </xf>
    <xf numFmtId="38" fontId="29" fillId="19" borderId="0" xfId="42" applyNumberFormat="1" applyFont="1" applyFill="1" applyBorder="1" applyAlignment="1">
      <alignment/>
    </xf>
    <xf numFmtId="38" fontId="32" fillId="19" borderId="0" xfId="42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38" fontId="29" fillId="0" borderId="0" xfId="42" applyNumberFormat="1" applyFont="1" applyFill="1" applyBorder="1" applyAlignment="1">
      <alignment vertical="center"/>
    </xf>
    <xf numFmtId="38" fontId="29" fillId="19" borderId="0" xfId="42" applyNumberFormat="1" applyFont="1" applyFill="1" applyBorder="1" applyAlignment="1">
      <alignment vertical="center"/>
    </xf>
    <xf numFmtId="37" fontId="28" fillId="0" borderId="0" xfId="62" applyFont="1" applyFill="1" applyBorder="1" applyAlignment="1" applyProtection="1">
      <alignment horizontal="center" vertical="top"/>
      <protection/>
    </xf>
    <xf numFmtId="0" fontId="29" fillId="0" borderId="0" xfId="61" applyFont="1" applyFill="1" applyBorder="1" applyAlignment="1">
      <alignment vertical="center"/>
      <protection/>
    </xf>
    <xf numFmtId="0" fontId="29" fillId="0" borderId="0" xfId="63" applyFont="1" applyFill="1" applyBorder="1" applyAlignment="1">
      <alignment vertical="center"/>
      <protection/>
    </xf>
    <xf numFmtId="41" fontId="32" fillId="0" borderId="0" xfId="45" applyNumberFormat="1" applyFont="1" applyFill="1" applyAlignment="1">
      <alignment/>
    </xf>
    <xf numFmtId="37" fontId="28" fillId="0" borderId="0" xfId="62" applyFont="1" applyFill="1" applyBorder="1" applyAlignment="1" applyProtection="1">
      <alignment vertical="top"/>
      <protection/>
    </xf>
    <xf numFmtId="38" fontId="28" fillId="0" borderId="12" xfId="42" applyNumberFormat="1" applyFont="1" applyFill="1" applyBorder="1" applyAlignment="1" applyProtection="1">
      <alignment horizontal="right"/>
      <protection/>
    </xf>
    <xf numFmtId="41" fontId="28" fillId="0" borderId="12" xfId="42" applyNumberFormat="1" applyFont="1" applyFill="1" applyBorder="1" applyAlignment="1" applyProtection="1">
      <alignment horizontal="right"/>
      <protection/>
    </xf>
    <xf numFmtId="41" fontId="28" fillId="19" borderId="12" xfId="42" applyNumberFormat="1" applyFont="1" applyFill="1" applyBorder="1" applyAlignment="1" applyProtection="1">
      <alignment horizontal="right"/>
      <protection/>
    </xf>
    <xf numFmtId="38" fontId="28" fillId="0" borderId="0" xfId="42" applyNumberFormat="1" applyFont="1" applyFill="1" applyBorder="1" applyAlignment="1" applyProtection="1">
      <alignment horizontal="left"/>
      <protection/>
    </xf>
    <xf numFmtId="38" fontId="28" fillId="19" borderId="0" xfId="42" applyNumberFormat="1" applyFont="1" applyFill="1" applyBorder="1" applyAlignment="1" applyProtection="1">
      <alignment horizontal="right"/>
      <protection/>
    </xf>
    <xf numFmtId="38" fontId="28" fillId="19" borderId="0" xfId="42" applyNumberFormat="1" applyFont="1" applyFill="1" applyBorder="1" applyAlignment="1" applyProtection="1">
      <alignment horizontal="left"/>
      <protection/>
    </xf>
    <xf numFmtId="38" fontId="29" fillId="0" borderId="0" xfId="42" applyNumberFormat="1" applyFont="1" applyFill="1" applyAlignment="1" applyProtection="1">
      <alignment horizontal="left"/>
      <protection/>
    </xf>
    <xf numFmtId="38" fontId="29" fillId="0" borderId="0" xfId="42" applyNumberFormat="1" applyFont="1" applyFill="1" applyAlignment="1">
      <alignment horizontal="left"/>
    </xf>
    <xf numFmtId="41" fontId="29" fillId="0" borderId="0" xfId="42" applyNumberFormat="1" applyFont="1" applyFill="1" applyAlignment="1">
      <alignment horizontal="right"/>
    </xf>
    <xf numFmtId="41" fontId="29" fillId="0" borderId="0" xfId="42" applyNumberFormat="1" applyFont="1" applyFill="1" applyBorder="1" applyAlignment="1" applyProtection="1">
      <alignment horizontal="right"/>
      <protection/>
    </xf>
    <xf numFmtId="38" fontId="29" fillId="19" borderId="0" xfId="42" applyNumberFormat="1" applyFont="1" applyFill="1" applyBorder="1" applyAlignment="1" applyProtection="1">
      <alignment horizontal="left"/>
      <protection/>
    </xf>
    <xf numFmtId="37" fontId="29" fillId="0" borderId="0" xfId="62" applyFont="1" applyFill="1" applyAlignment="1">
      <alignment horizontal="left"/>
      <protection/>
    </xf>
    <xf numFmtId="167" fontId="29" fillId="0" borderId="0" xfId="60" applyFont="1" applyFill="1" applyAlignment="1">
      <alignment horizontal="left"/>
      <protection/>
    </xf>
    <xf numFmtId="167" fontId="29" fillId="0" borderId="0" xfId="60" applyFont="1" applyFill="1">
      <alignment/>
      <protection/>
    </xf>
    <xf numFmtId="38" fontId="29" fillId="0" borderId="0" xfId="60" applyNumberFormat="1" applyFont="1" applyFill="1" applyBorder="1" applyAlignment="1" applyProtection="1">
      <alignment vertical="top"/>
      <protection hidden="1"/>
    </xf>
    <xf numFmtId="38" fontId="29" fillId="0" borderId="0" xfId="42" applyNumberFormat="1" applyFont="1" applyFill="1" applyBorder="1" applyAlignment="1" applyProtection="1">
      <alignment vertical="top"/>
      <protection hidden="1"/>
    </xf>
    <xf numFmtId="3" fontId="29" fillId="0" borderId="0" xfId="62" applyNumberFormat="1" applyFont="1" applyFill="1" applyBorder="1" applyAlignment="1">
      <alignment horizontal="left"/>
      <protection/>
    </xf>
    <xf numFmtId="38" fontId="28" fillId="0" borderId="0" xfId="42" applyNumberFormat="1" applyFont="1" applyFill="1" applyBorder="1" applyAlignment="1">
      <alignment horizontal="right"/>
    </xf>
    <xf numFmtId="38" fontId="29" fillId="19" borderId="0" xfId="42" applyNumberFormat="1" applyFont="1" applyFill="1" applyBorder="1" applyAlignment="1" applyProtection="1">
      <alignment vertical="top"/>
      <protection hidden="1"/>
    </xf>
    <xf numFmtId="38" fontId="28" fillId="0" borderId="11" xfId="42" applyNumberFormat="1" applyFont="1" applyFill="1" applyBorder="1" applyAlignment="1" applyProtection="1">
      <alignment horizontal="right"/>
      <protection/>
    </xf>
    <xf numFmtId="41" fontId="28" fillId="0" borderId="11" xfId="42" applyNumberFormat="1" applyFont="1" applyFill="1" applyBorder="1" applyAlignment="1" applyProtection="1">
      <alignment horizontal="right"/>
      <protection/>
    </xf>
    <xf numFmtId="41" fontId="28" fillId="19" borderId="11" xfId="42" applyNumberFormat="1" applyFont="1" applyFill="1" applyBorder="1" applyAlignment="1" applyProtection="1">
      <alignment horizontal="right"/>
      <protection/>
    </xf>
    <xf numFmtId="0" fontId="29" fillId="0" borderId="0" xfId="61" applyFont="1" applyFill="1" applyAlignment="1" applyProtection="1">
      <alignment horizontal="left"/>
      <protection/>
    </xf>
    <xf numFmtId="37" fontId="29" fillId="0" borderId="0" xfId="62" applyFont="1" applyFill="1" applyAlignment="1">
      <alignment/>
      <protection/>
    </xf>
    <xf numFmtId="37" fontId="32" fillId="19" borderId="0" xfId="62" applyFont="1" applyFill="1" applyAlignment="1">
      <alignment/>
      <protection/>
    </xf>
    <xf numFmtId="0" fontId="29" fillId="0" borderId="0" xfId="63" applyFont="1" applyFill="1" applyAlignment="1" applyProtection="1">
      <alignment horizontal="left"/>
      <protection/>
    </xf>
    <xf numFmtId="0" fontId="29" fillId="0" borderId="0" xfId="0" applyFont="1" applyFill="1" applyAlignment="1" applyProtection="1">
      <alignment vertical="center"/>
      <protection/>
    </xf>
    <xf numFmtId="38" fontId="29" fillId="0" borderId="0" xfId="42" applyNumberFormat="1" applyFont="1" applyFill="1" applyAlignment="1" applyProtection="1">
      <alignment vertical="center"/>
      <protection/>
    </xf>
    <xf numFmtId="37" fontId="28" fillId="0" borderId="0" xfId="62" applyFont="1" applyFill="1" applyAlignment="1" applyProtection="1">
      <alignment/>
      <protection/>
    </xf>
    <xf numFmtId="41" fontId="32" fillId="0" borderId="0" xfId="66" applyNumberFormat="1" applyFont="1" applyFill="1" applyAlignment="1">
      <alignment/>
    </xf>
    <xf numFmtId="38" fontId="29" fillId="19" borderId="0" xfId="42" applyNumberFormat="1" applyFont="1" applyFill="1" applyBorder="1" applyAlignment="1" applyProtection="1">
      <alignment vertical="center"/>
      <protection/>
    </xf>
    <xf numFmtId="41" fontId="32" fillId="0" borderId="0" xfId="62" applyNumberFormat="1" applyFont="1" applyFill="1" applyAlignment="1">
      <alignment/>
      <protection/>
    </xf>
    <xf numFmtId="0" fontId="29" fillId="0" borderId="0" xfId="0" applyFont="1" applyFill="1" applyBorder="1" applyAlignment="1">
      <alignment/>
    </xf>
    <xf numFmtId="38" fontId="29" fillId="0" borderId="0" xfId="42" applyNumberFormat="1" applyFont="1" applyFill="1" applyBorder="1" applyAlignment="1">
      <alignment/>
    </xf>
    <xf numFmtId="38" fontId="29" fillId="0" borderId="0" xfId="42" applyNumberFormat="1" applyFont="1" applyFill="1" applyBorder="1" applyAlignment="1">
      <alignment/>
    </xf>
    <xf numFmtId="38" fontId="28" fillId="0" borderId="0" xfId="42" applyNumberFormat="1" applyFont="1" applyFill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63" applyFont="1" applyFill="1">
      <alignment/>
      <protection/>
    </xf>
    <xf numFmtId="0" fontId="29" fillId="0" borderId="0" xfId="61" applyFont="1" applyFill="1">
      <alignment/>
      <protection/>
    </xf>
    <xf numFmtId="41" fontId="29" fillId="0" borderId="0" xfId="66" applyNumberFormat="1" applyFont="1" applyFill="1" applyAlignment="1">
      <alignment/>
    </xf>
    <xf numFmtId="38" fontId="28" fillId="0" borderId="0" xfId="42" applyNumberFormat="1" applyFont="1" applyFill="1" applyAlignment="1">
      <alignment/>
    </xf>
    <xf numFmtId="0" fontId="29" fillId="0" borderId="0" xfId="61" applyFont="1" applyFill="1" applyAlignment="1">
      <alignment horizontal="left"/>
      <protection/>
    </xf>
    <xf numFmtId="0" fontId="29" fillId="0" borderId="0" xfId="61" applyFont="1" applyFill="1" applyAlignment="1">
      <alignment horizontal="left" wrapText="1"/>
      <protection/>
    </xf>
    <xf numFmtId="38" fontId="29" fillId="0" borderId="0" xfId="42" applyNumberFormat="1" applyFont="1" applyFill="1" applyAlignment="1">
      <alignment wrapText="1"/>
    </xf>
    <xf numFmtId="38" fontId="28" fillId="0" borderId="0" xfId="42" applyNumberFormat="1" applyFont="1" applyFill="1" applyAlignment="1">
      <alignment horizontal="left" wrapText="1"/>
    </xf>
    <xf numFmtId="38" fontId="28" fillId="19" borderId="0" xfId="42" applyNumberFormat="1" applyFont="1" applyFill="1" applyBorder="1" applyAlignment="1">
      <alignment horizontal="left" wrapText="1"/>
    </xf>
    <xf numFmtId="37" fontId="28" fillId="0" borderId="0" xfId="62" applyFont="1" applyFill="1" applyAlignment="1" applyProtection="1">
      <alignment horizontal="center" vertical="top"/>
      <protection/>
    </xf>
    <xf numFmtId="185" fontId="29" fillId="0" borderId="0" xfId="62" applyNumberFormat="1" applyFont="1" applyFill="1" applyAlignment="1" applyProtection="1">
      <alignment horizontal="left"/>
      <protection/>
    </xf>
    <xf numFmtId="38" fontId="29" fillId="0" borderId="0" xfId="42" applyNumberFormat="1" applyFont="1" applyFill="1" applyAlignment="1" applyProtection="1">
      <alignment/>
      <protection/>
    </xf>
    <xf numFmtId="0" fontId="29" fillId="0" borderId="0" xfId="63" applyFont="1" applyFill="1" applyAlignment="1">
      <alignment horizontal="left" wrapText="1"/>
      <protection/>
    </xf>
    <xf numFmtId="3" fontId="29" fillId="0" borderId="0" xfId="62" applyNumberFormat="1" applyFont="1" applyFill="1" applyBorder="1" applyAlignment="1" applyProtection="1">
      <alignment horizontal="left"/>
      <protection/>
    </xf>
    <xf numFmtId="38" fontId="29" fillId="0" borderId="0" xfId="42" applyNumberFormat="1" applyFont="1" applyFill="1" applyBorder="1" applyAlignment="1" applyProtection="1">
      <alignment horizontal="left"/>
      <protection/>
    </xf>
    <xf numFmtId="41" fontId="32" fillId="0" borderId="10" xfId="66" applyNumberFormat="1" applyFont="1" applyFill="1" applyBorder="1" applyAlignment="1">
      <alignment/>
    </xf>
    <xf numFmtId="41" fontId="32" fillId="0" borderId="10" xfId="62" applyNumberFormat="1" applyFont="1" applyFill="1" applyBorder="1">
      <alignment/>
      <protection/>
    </xf>
    <xf numFmtId="37" fontId="32" fillId="19" borderId="10" xfId="62" applyFont="1" applyFill="1" applyBorder="1">
      <alignment/>
      <protection/>
    </xf>
    <xf numFmtId="37" fontId="29" fillId="0" borderId="10" xfId="62" applyFont="1" applyFill="1" applyBorder="1">
      <alignment/>
      <protection/>
    </xf>
    <xf numFmtId="3" fontId="28" fillId="0" borderId="0" xfId="62" applyNumberFormat="1" applyFont="1" applyFill="1" applyBorder="1" applyAlignment="1" applyProtection="1">
      <alignment horizontal="right"/>
      <protection/>
    </xf>
    <xf numFmtId="38" fontId="28" fillId="0" borderId="13" xfId="42" applyNumberFormat="1" applyFont="1" applyFill="1" applyBorder="1" applyAlignment="1" applyProtection="1">
      <alignment horizontal="right"/>
      <protection/>
    </xf>
    <xf numFmtId="41" fontId="28" fillId="0" borderId="14" xfId="42" applyNumberFormat="1" applyFont="1" applyFill="1" applyBorder="1" applyAlignment="1" applyProtection="1">
      <alignment horizontal="right"/>
      <protection/>
    </xf>
    <xf numFmtId="41" fontId="28" fillId="19" borderId="14" xfId="42" applyNumberFormat="1" applyFont="1" applyFill="1" applyBorder="1" applyAlignment="1" applyProtection="1">
      <alignment horizontal="right"/>
      <protection/>
    </xf>
    <xf numFmtId="38" fontId="28" fillId="0" borderId="0" xfId="42" applyNumberFormat="1" applyFont="1" applyFill="1" applyBorder="1" applyAlignment="1" applyProtection="1">
      <alignment horizontal="right"/>
      <protection/>
    </xf>
    <xf numFmtId="3" fontId="28" fillId="0" borderId="0" xfId="62" applyNumberFormat="1" applyFont="1" applyFill="1" applyBorder="1" applyAlignment="1">
      <alignment horizontal="right"/>
      <protection/>
    </xf>
    <xf numFmtId="37" fontId="28" fillId="0" borderId="0" xfId="62" applyFont="1" applyFill="1" applyAlignment="1">
      <alignment horizontal="right"/>
      <protection/>
    </xf>
    <xf numFmtId="41" fontId="32" fillId="19" borderId="0" xfId="45" applyNumberFormat="1" applyFont="1" applyFill="1" applyAlignment="1">
      <alignment/>
    </xf>
    <xf numFmtId="37" fontId="33" fillId="0" borderId="0" xfId="62" applyFont="1" applyFill="1" applyBorder="1" applyAlignment="1" applyProtection="1">
      <alignment vertical="top"/>
      <protection/>
    </xf>
    <xf numFmtId="38" fontId="34" fillId="0" borderId="0" xfId="42" applyNumberFormat="1" applyFont="1" applyFill="1" applyBorder="1" applyAlignment="1">
      <alignment horizontal="right"/>
    </xf>
    <xf numFmtId="41" fontId="35" fillId="0" borderId="0" xfId="66" applyNumberFormat="1" applyFont="1" applyFill="1" applyAlignment="1">
      <alignment/>
    </xf>
    <xf numFmtId="37" fontId="33" fillId="0" borderId="0" xfId="62" applyFont="1" applyFill="1">
      <alignment/>
      <protection/>
    </xf>
    <xf numFmtId="38" fontId="34" fillId="19" borderId="0" xfId="42" applyNumberFormat="1" applyFont="1" applyFill="1" applyBorder="1" applyAlignment="1">
      <alignment horizontal="right"/>
    </xf>
    <xf numFmtId="3" fontId="36" fillId="0" borderId="0" xfId="62" applyNumberFormat="1" applyFont="1" applyFill="1" applyBorder="1" applyAlignment="1">
      <alignment horizontal="right"/>
      <protection/>
    </xf>
    <xf numFmtId="0" fontId="29" fillId="19" borderId="0" xfId="61" applyFont="1" applyFill="1" applyBorder="1">
      <alignment/>
      <protection/>
    </xf>
    <xf numFmtId="37" fontId="32" fillId="0" borderId="0" xfId="62" applyFont="1" applyFill="1" applyBorder="1" applyAlignment="1" applyProtection="1">
      <alignment vertical="top"/>
      <protection/>
    </xf>
    <xf numFmtId="37" fontId="36" fillId="0" borderId="0" xfId="62" applyFont="1" applyFill="1" applyBorder="1" applyAlignment="1">
      <alignment vertical="top"/>
      <protection/>
    </xf>
    <xf numFmtId="3" fontId="36" fillId="19" borderId="0" xfId="62" applyNumberFormat="1" applyFont="1" applyFill="1" applyBorder="1" applyAlignment="1">
      <alignment horizontal="right"/>
      <protection/>
    </xf>
    <xf numFmtId="3" fontId="36" fillId="0" borderId="0" xfId="62" applyNumberFormat="1" applyFont="1" applyFill="1" applyAlignment="1">
      <alignment horizontal="left"/>
      <protection/>
    </xf>
    <xf numFmtId="37" fontId="28" fillId="0" borderId="0" xfId="62" applyFont="1" applyFill="1" applyBorder="1" applyAlignment="1">
      <alignment vertical="top"/>
      <protection/>
    </xf>
    <xf numFmtId="41" fontId="29" fillId="0" borderId="0" xfId="62" applyNumberFormat="1" applyFont="1" applyFill="1">
      <alignment/>
      <protection/>
    </xf>
    <xf numFmtId="37" fontId="29" fillId="0" borderId="0" xfId="62" applyFont="1" applyFill="1" applyBorder="1" applyAlignment="1">
      <alignment vertical="top"/>
      <protection/>
    </xf>
    <xf numFmtId="37" fontId="29" fillId="0" borderId="0" xfId="62" applyFont="1" applyFill="1" applyBorder="1" applyAlignment="1" applyProtection="1">
      <alignment horizontal="left" vertical="top"/>
      <protection/>
    </xf>
    <xf numFmtId="37" fontId="33" fillId="0" borderId="0" xfId="62" applyFont="1" applyFill="1" applyBorder="1" applyAlignment="1">
      <alignment vertical="top"/>
      <protection/>
    </xf>
    <xf numFmtId="37" fontId="28" fillId="0" borderId="0" xfId="62" applyFont="1" applyFill="1" applyBorder="1" applyAlignment="1">
      <alignment horizontal="left" vertical="top"/>
      <protection/>
    </xf>
    <xf numFmtId="37" fontId="29" fillId="0" borderId="0" xfId="62" applyFont="1" applyFill="1" applyAlignment="1">
      <alignment horizontal="centerContinuous"/>
      <protection/>
    </xf>
    <xf numFmtId="10" fontId="29" fillId="0" borderId="0" xfId="66" applyNumberFormat="1" applyFont="1" applyFill="1" applyAlignment="1">
      <alignment horizontal="centerContinuous"/>
    </xf>
    <xf numFmtId="0" fontId="29" fillId="0" borderId="0" xfId="63" applyFont="1" applyFill="1" applyBorder="1" applyAlignment="1">
      <alignment horizontal="centerContinuous"/>
      <protection/>
    </xf>
    <xf numFmtId="175" fontId="28" fillId="0" borderId="0" xfId="62" applyNumberFormat="1" applyFont="1" applyFill="1" applyAlignment="1" applyProtection="1">
      <alignment horizontal="centerContinuous"/>
      <protection/>
    </xf>
    <xf numFmtId="185" fontId="28" fillId="0" borderId="0" xfId="62" applyNumberFormat="1" applyFont="1" applyFill="1" applyAlignment="1" applyProtection="1">
      <alignment horizontal="left"/>
      <protection/>
    </xf>
    <xf numFmtId="41" fontId="32" fillId="0" borderId="11" xfId="45" applyNumberFormat="1" applyFont="1" applyFill="1" applyBorder="1" applyAlignment="1">
      <alignment/>
    </xf>
    <xf numFmtId="166" fontId="29" fillId="0" borderId="11" xfId="45" applyNumberFormat="1" applyFont="1" applyBorder="1" applyAlignment="1" applyProtection="1">
      <alignment/>
      <protection/>
    </xf>
    <xf numFmtId="37" fontId="29" fillId="20" borderId="0" xfId="62" applyFont="1" applyFill="1">
      <alignment/>
      <protection/>
    </xf>
    <xf numFmtId="37" fontId="28" fillId="20" borderId="10" xfId="62" applyFont="1" applyFill="1" applyBorder="1" applyAlignment="1">
      <alignment horizontal="center" wrapText="1"/>
      <protection/>
    </xf>
    <xf numFmtId="41" fontId="29" fillId="20" borderId="0" xfId="62" applyNumberFormat="1" applyFont="1" applyFill="1" applyBorder="1">
      <alignment/>
      <protection/>
    </xf>
    <xf numFmtId="41" fontId="32" fillId="20" borderId="0" xfId="62" applyNumberFormat="1" applyFont="1" applyFill="1">
      <alignment/>
      <protection/>
    </xf>
    <xf numFmtId="41" fontId="28" fillId="20" borderId="11" xfId="42" applyNumberFormat="1" applyFont="1" applyFill="1" applyBorder="1" applyAlignment="1">
      <alignment horizontal="right"/>
    </xf>
    <xf numFmtId="41" fontId="32" fillId="20" borderId="0" xfId="45" applyNumberFormat="1" applyFont="1" applyFill="1" applyAlignment="1">
      <alignment/>
    </xf>
    <xf numFmtId="41" fontId="28" fillId="20" borderId="12" xfId="42" applyNumberFormat="1" applyFont="1" applyFill="1" applyBorder="1" applyAlignment="1" applyProtection="1">
      <alignment horizontal="right"/>
      <protection/>
    </xf>
    <xf numFmtId="41" fontId="29" fillId="20" borderId="0" xfId="42" applyNumberFormat="1" applyFont="1" applyFill="1" applyAlignment="1">
      <alignment horizontal="right"/>
    </xf>
    <xf numFmtId="41" fontId="28" fillId="20" borderId="11" xfId="42" applyNumberFormat="1" applyFont="1" applyFill="1" applyBorder="1" applyAlignment="1" applyProtection="1">
      <alignment horizontal="right"/>
      <protection/>
    </xf>
    <xf numFmtId="37" fontId="29" fillId="20" borderId="0" xfId="62" applyFont="1" applyFill="1" applyAlignment="1">
      <alignment/>
      <protection/>
    </xf>
    <xf numFmtId="41" fontId="32" fillId="20" borderId="0" xfId="62" applyNumberFormat="1" applyFont="1" applyFill="1" applyAlignment="1">
      <alignment/>
      <protection/>
    </xf>
    <xf numFmtId="41" fontId="29" fillId="20" borderId="0" xfId="62" applyNumberFormat="1" applyFont="1" applyFill="1">
      <alignment/>
      <protection/>
    </xf>
    <xf numFmtId="38" fontId="32" fillId="0" borderId="0" xfId="42" applyNumberFormat="1" applyFont="1" applyFill="1" applyAlignment="1">
      <alignment/>
    </xf>
    <xf numFmtId="38" fontId="29" fillId="0" borderId="0" xfId="42" applyNumberFormat="1" applyFont="1" applyFill="1" applyBorder="1" applyAlignment="1" applyProtection="1">
      <alignment/>
      <protection locked="0"/>
    </xf>
    <xf numFmtId="37" fontId="28" fillId="0" borderId="0" xfId="62" applyFont="1" applyFill="1" applyBorder="1" applyAlignment="1" applyProtection="1">
      <alignment horizontal="center" vertical="top"/>
      <protection/>
    </xf>
    <xf numFmtId="49" fontId="30" fillId="0" borderId="0" xfId="62" applyNumberFormat="1" applyFont="1" applyFill="1" applyAlignment="1" applyProtection="1">
      <alignment horizontal="center"/>
      <protection/>
    </xf>
    <xf numFmtId="0" fontId="31" fillId="0" borderId="0" xfId="63" applyFont="1" applyFill="1" applyAlignment="1">
      <alignment horizontal="center"/>
      <protection/>
    </xf>
    <xf numFmtId="0" fontId="28" fillId="0" borderId="10" xfId="63" applyFont="1" applyFill="1" applyBorder="1" applyAlignment="1">
      <alignment horizontal="center"/>
      <protection/>
    </xf>
    <xf numFmtId="6" fontId="28" fillId="0" borderId="10" xfId="66" applyNumberFormat="1" applyFont="1" applyFill="1" applyBorder="1" applyAlignment="1">
      <alignment horizontal="center"/>
    </xf>
    <xf numFmtId="6" fontId="28" fillId="0" borderId="0" xfId="66" applyNumberFormat="1" applyFont="1" applyFill="1" applyBorder="1" applyAlignment="1">
      <alignment horizontal="center"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CIP_2002" xfId="60"/>
    <cellStyle name="Normal_PECO staff recommendations ver P4 DRAFT" xfId="61"/>
    <cellStyle name="Normal_PECO.080105" xfId="62"/>
    <cellStyle name="Normal_PECO.080405.work.03160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U%20Appropriations\DCU%20LIST.Q&amp;K.REV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U%20Appropriations\2005-06\PECO.5year.05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anley.goldstein\Local%20Settings\Temporary%20Internet%20Files\OLK20\Match%20Monies%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5%20YR%20PLAN%202007-2013\Match%20Monies%20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ECASGFCL01\BOG%20Drive$\Facilities\Working\BOG%20Agenda%20Items\012408%20FAMU\2008_2009_2010_2011%20SUS%20Three%20Year%20PECO%20Project%20List%20Attachment%20I%20012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-06 ver K"/>
      <sheetName val="2005-06 ver Q"/>
      <sheetName val="2005-06 ver Q&amp;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-06 5 year by priority"/>
      <sheetName val="05-06 5 year by univ &amp; pri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IP2005"/>
      <sheetName val="Psychology"/>
      <sheetName val="Engineering III Enhancement"/>
      <sheetName val="Bio-Medical Center Enhancement"/>
      <sheetName val="Morgridge National REading Cent"/>
    </sheetNames>
    <sheetDataSet>
      <sheetData sheetId="0">
        <row r="2">
          <cell r="A2" t="str">
            <v>STATE UNIVERSITY SYSTEM</v>
          </cell>
        </row>
        <row r="3">
          <cell r="A3" t="str">
            <v>Five-Year Capital Improvement Plan (CIP-2) and Legislative Budget Request</v>
          </cell>
        </row>
        <row r="4">
          <cell r="A4" t="str">
            <v>Period:  2007-08 through 2011-12</v>
          </cell>
        </row>
        <row r="7">
          <cell r="A7" t="str">
            <v>University of Central Florida</v>
          </cell>
        </row>
        <row r="10">
          <cell r="K10" t="str">
            <v>Educational</v>
          </cell>
          <cell r="L10" t="str">
            <v>Academic or </v>
          </cell>
          <cell r="M10" t="str">
            <v>Net</v>
          </cell>
          <cell r="N10" t="str">
            <v>Gross</v>
          </cell>
          <cell r="O10" t="str">
            <v>Building </v>
          </cell>
          <cell r="S10" t="str">
            <v>Const Cost</v>
          </cell>
          <cell r="T10" t="str">
            <v>Project Cost</v>
          </cell>
        </row>
        <row r="11">
          <cell r="J11" t="str">
            <v>Date Bldg</v>
          </cell>
          <cell r="K11" t="str">
            <v>Plant Survey</v>
          </cell>
          <cell r="L11" t="str">
            <v>Other Programs</v>
          </cell>
          <cell r="M11" t="str">
            <v>Assignable</v>
          </cell>
          <cell r="N11" t="str">
            <v>Square</v>
          </cell>
          <cell r="O11" t="str">
            <v>Efficiency</v>
          </cell>
          <cell r="P11" t="str">
            <v>Primary</v>
          </cell>
          <cell r="S11" t="str">
            <v>Per GSF</v>
          </cell>
          <cell r="T11" t="str">
            <v>Per GSF</v>
          </cell>
        </row>
        <row r="12">
          <cell r="A12" t="str">
            <v>Priority</v>
          </cell>
          <cell r="I12" t="str">
            <v>FECG</v>
          </cell>
          <cell r="J12" t="str">
            <v>Program</v>
          </cell>
          <cell r="K12" t="str">
            <v>Recommended</v>
          </cell>
          <cell r="L12" t="str">
            <v>to Benefit</v>
          </cell>
          <cell r="M12" t="str">
            <v>Square Feet</v>
          </cell>
          <cell r="N12" t="str">
            <v>Feet</v>
          </cell>
          <cell r="O12" t="str">
            <v>Gross/Net Ratio</v>
          </cell>
          <cell r="P12" t="str">
            <v>Space</v>
          </cell>
          <cell r="Q12" t="str">
            <v>Construction</v>
          </cell>
          <cell r="R12" t="str">
            <v>Project</v>
          </cell>
          <cell r="S12" t="str">
            <v>(Const. Cost/</v>
          </cell>
          <cell r="T12" t="str">
            <v>(Proj. Cost/</v>
          </cell>
        </row>
        <row r="13">
          <cell r="A13" t="str">
            <v>No</v>
          </cell>
          <cell r="B13" t="str">
            <v>Project</v>
          </cell>
          <cell r="C13" t="str">
            <v>2007-08</v>
          </cell>
          <cell r="D13" t="str">
            <v>2008-09</v>
          </cell>
          <cell r="E13" t="str">
            <v>2009-10</v>
          </cell>
          <cell r="F13" t="str">
            <v>2010-11</v>
          </cell>
          <cell r="G13" t="str">
            <v>2011-2012</v>
          </cell>
          <cell r="H13" t="str">
            <v>Total</v>
          </cell>
          <cell r="I13" t="str">
            <v>Project*</v>
          </cell>
          <cell r="J13" t="str">
            <v>Submitted</v>
          </cell>
          <cell r="K13" t="str">
            <v>Date/Rec No.</v>
          </cell>
          <cell r="L13" t="str">
            <v>from Projects</v>
          </cell>
          <cell r="M13" t="str">
            <v>(NASF)</v>
          </cell>
          <cell r="N13" t="str">
            <v>(GSF)</v>
          </cell>
          <cell r="O13" t="str">
            <v>(GSF/NASF)</v>
          </cell>
          <cell r="P13" t="str">
            <v>Type(s)</v>
          </cell>
          <cell r="Q13" t="str">
            <v>Cost</v>
          </cell>
          <cell r="R13" t="str">
            <v>Cost</v>
          </cell>
          <cell r="S13" t="str">
            <v>GSF)</v>
          </cell>
          <cell r="T13" t="str">
            <v>GSF)</v>
          </cell>
        </row>
        <row r="14">
          <cell r="A14">
            <v>1</v>
          </cell>
          <cell r="B14" t="str">
            <v>Utilities, Infrastructure (P,C)</v>
          </cell>
          <cell r="C14">
            <v>8000000</v>
          </cell>
          <cell r="D14">
            <v>8000000</v>
          </cell>
          <cell r="E14">
            <v>9000000</v>
          </cell>
          <cell r="F14">
            <v>9000000</v>
          </cell>
          <cell r="G14">
            <v>10000000</v>
          </cell>
          <cell r="H14">
            <v>44000000</v>
          </cell>
          <cell r="I14" t="str">
            <v>N/A</v>
          </cell>
          <cell r="J14">
            <v>35886</v>
          </cell>
          <cell r="L14" t="str">
            <v>Total Campus</v>
          </cell>
          <cell r="M14" t="str">
            <v>N/A</v>
          </cell>
          <cell r="P14" t="str">
            <v>Suppt Serv</v>
          </cell>
          <cell r="Q14">
            <v>11125000</v>
          </cell>
          <cell r="R14">
            <v>12500000</v>
          </cell>
        </row>
        <row r="15">
          <cell r="A15">
            <v>2</v>
          </cell>
          <cell r="B15" t="str">
            <v>Physical Sciences Building (E)</v>
          </cell>
          <cell r="C15">
            <v>2565895</v>
          </cell>
          <cell r="H15">
            <v>2565895</v>
          </cell>
          <cell r="I15" t="str">
            <v>N/A</v>
          </cell>
          <cell r="K15">
            <v>37055</v>
          </cell>
          <cell r="L15" t="str">
            <v>Clge Arts Sci</v>
          </cell>
          <cell r="M15">
            <v>68010</v>
          </cell>
          <cell r="N15">
            <v>102015</v>
          </cell>
          <cell r="O15">
            <v>1.5</v>
          </cell>
          <cell r="P15" t="str">
            <v>Res. Lab/Offic</v>
          </cell>
          <cell r="Q15">
            <v>16476458</v>
          </cell>
          <cell r="R15">
            <v>21382462</v>
          </cell>
          <cell r="S15">
            <v>161.51015046806842</v>
          </cell>
          <cell r="T15">
            <v>209.60115669264323</v>
          </cell>
        </row>
        <row r="16">
          <cell r="A16">
            <v>3</v>
          </cell>
          <cell r="B16" t="str">
            <v>VCC-UCF Joint Use Facility  (P,C,E)</v>
          </cell>
          <cell r="C16">
            <v>1500000</v>
          </cell>
          <cell r="D16">
            <v>12000000</v>
          </cell>
          <cell r="E16">
            <v>1500000</v>
          </cell>
          <cell r="H16">
            <v>15000000</v>
          </cell>
          <cell r="I16" t="str">
            <v>N/A</v>
          </cell>
          <cell r="L16" t="str">
            <v>Total Campus</v>
          </cell>
          <cell r="M16">
            <v>26904</v>
          </cell>
          <cell r="N16">
            <v>40356</v>
          </cell>
          <cell r="O16">
            <v>1.5</v>
          </cell>
          <cell r="P16" t="str">
            <v>Classroom</v>
          </cell>
          <cell r="Q16">
            <v>5518486</v>
          </cell>
          <cell r="R16">
            <v>7300000</v>
          </cell>
          <cell r="S16">
            <v>136.7451184458321</v>
          </cell>
          <cell r="T16">
            <v>180.8900783031024</v>
          </cell>
        </row>
        <row r="17">
          <cell r="A17">
            <v>4</v>
          </cell>
          <cell r="B17" t="str">
            <v>Hazardous Waste Expansion  (P,C,E)</v>
          </cell>
          <cell r="C17">
            <v>2045682</v>
          </cell>
          <cell r="H17">
            <v>2045682</v>
          </cell>
          <cell r="I17" t="str">
            <v>N/A</v>
          </cell>
          <cell r="K17">
            <v>37055</v>
          </cell>
          <cell r="L17" t="str">
            <v>Total Campus</v>
          </cell>
          <cell r="M17">
            <v>4699</v>
          </cell>
          <cell r="N17">
            <v>6879</v>
          </cell>
          <cell r="O17">
            <v>1.4639284954245584</v>
          </cell>
          <cell r="P17" t="str">
            <v>Suppt Serv</v>
          </cell>
          <cell r="Q17">
            <v>1149466</v>
          </cell>
          <cell r="R17">
            <v>1500000</v>
          </cell>
          <cell r="S17">
            <v>167.09783398749818</v>
          </cell>
          <cell r="T17">
            <v>218.05494984736154</v>
          </cell>
        </row>
        <row r="18">
          <cell r="A18">
            <v>5</v>
          </cell>
          <cell r="B18" t="str">
            <v>Arts Complex II-Performance (P,C,E)</v>
          </cell>
          <cell r="C18">
            <v>1669321</v>
          </cell>
          <cell r="D18">
            <v>20866517</v>
          </cell>
          <cell r="E18">
            <v>2503982</v>
          </cell>
          <cell r="H18">
            <v>25039820</v>
          </cell>
          <cell r="I18" t="str">
            <v>N/A</v>
          </cell>
          <cell r="K18">
            <v>37055</v>
          </cell>
          <cell r="L18" t="str">
            <v>Total Campus</v>
          </cell>
          <cell r="M18">
            <v>70226</v>
          </cell>
          <cell r="N18">
            <v>97239</v>
          </cell>
          <cell r="O18">
            <v>1.384658103836186</v>
          </cell>
          <cell r="P18" t="str">
            <v>Audit./Teach Lab.</v>
          </cell>
          <cell r="Q18">
            <v>15000000</v>
          </cell>
          <cell r="R18">
            <v>18500000</v>
          </cell>
          <cell r="S18">
            <v>154.25909357356616</v>
          </cell>
          <cell r="T18">
            <v>190.25288207406493</v>
          </cell>
        </row>
        <row r="19">
          <cell r="A19">
            <v>6</v>
          </cell>
          <cell r="B19" t="str">
            <v>Emergency Operation Center (P,C,E)</v>
          </cell>
          <cell r="C19">
            <v>707958</v>
          </cell>
          <cell r="D19">
            <v>8849478</v>
          </cell>
          <cell r="E19">
            <v>1061937</v>
          </cell>
          <cell r="H19">
            <v>10619373</v>
          </cell>
          <cell r="I19" t="str">
            <v>N/A</v>
          </cell>
          <cell r="K19">
            <v>37055</v>
          </cell>
          <cell r="L19" t="str">
            <v>Total Campus</v>
          </cell>
          <cell r="M19">
            <v>18926</v>
          </cell>
          <cell r="N19">
            <v>28178</v>
          </cell>
          <cell r="O19">
            <v>1.488851315650428</v>
          </cell>
          <cell r="P19" t="str">
            <v>Office</v>
          </cell>
          <cell r="Q19">
            <v>4000000</v>
          </cell>
          <cell r="R19">
            <v>4900000</v>
          </cell>
          <cell r="S19">
            <v>141.9547164454539</v>
          </cell>
          <cell r="T19">
            <v>173.89452764568102</v>
          </cell>
        </row>
        <row r="20">
          <cell r="A20">
            <v>7</v>
          </cell>
          <cell r="B20" t="str">
            <v>Math &amp; Physics Building Renovation  (P,C,E)</v>
          </cell>
          <cell r="C20">
            <v>452953</v>
          </cell>
          <cell r="D20">
            <v>5661910</v>
          </cell>
          <cell r="E20">
            <v>679429</v>
          </cell>
          <cell r="H20">
            <v>6794292</v>
          </cell>
          <cell r="I20" t="str">
            <v>N/A</v>
          </cell>
          <cell r="K20" t="str">
            <v>6/13/01    2.2</v>
          </cell>
          <cell r="L20" t="str">
            <v>CAS-CHPA</v>
          </cell>
          <cell r="M20">
            <v>15184</v>
          </cell>
          <cell r="N20">
            <v>22776</v>
          </cell>
          <cell r="O20">
            <v>1.5</v>
          </cell>
          <cell r="P20" t="str">
            <v>Res. Lab/Offic</v>
          </cell>
          <cell r="Q20">
            <v>6000000</v>
          </cell>
          <cell r="R20">
            <v>6794292</v>
          </cell>
          <cell r="S20">
            <v>263.43519494204423</v>
          </cell>
          <cell r="T20">
            <v>298.30927291886195</v>
          </cell>
        </row>
        <row r="21">
          <cell r="A21">
            <v>8</v>
          </cell>
          <cell r="B21" t="str">
            <v>Band Building (P,C,E)</v>
          </cell>
          <cell r="C21">
            <v>203190</v>
          </cell>
          <cell r="D21">
            <v>2539871</v>
          </cell>
          <cell r="E21">
            <v>304784</v>
          </cell>
          <cell r="H21">
            <v>3047845</v>
          </cell>
          <cell r="I21" t="str">
            <v>* 12/2006</v>
          </cell>
          <cell r="L21" t="str">
            <v>Total Campus</v>
          </cell>
          <cell r="M21">
            <v>9379</v>
          </cell>
          <cell r="N21">
            <v>12455</v>
          </cell>
          <cell r="O21">
            <v>1.3279667341934107</v>
          </cell>
          <cell r="P21" t="str">
            <v>Gym/Off</v>
          </cell>
          <cell r="Q21">
            <v>1897983</v>
          </cell>
          <cell r="R21">
            <v>2500000</v>
          </cell>
          <cell r="S21">
            <v>152.3872340425532</v>
          </cell>
          <cell r="T21">
            <v>200.7226013649137</v>
          </cell>
        </row>
        <row r="22">
          <cell r="A22">
            <v>9</v>
          </cell>
          <cell r="B22" t="str">
            <v>Film and Digital Media Expansion (P,C,E)</v>
          </cell>
          <cell r="C22">
            <v>5771108</v>
          </cell>
          <cell r="H22">
            <v>5771108</v>
          </cell>
          <cell r="I22" t="str">
            <v>N/A</v>
          </cell>
          <cell r="L22" t="str">
            <v>Clge Arts Sci</v>
          </cell>
          <cell r="M22">
            <v>16780</v>
          </cell>
          <cell r="N22">
            <v>25170</v>
          </cell>
          <cell r="O22">
            <v>1.5</v>
          </cell>
          <cell r="P22" t="str">
            <v>Office/Classroom</v>
          </cell>
          <cell r="Q22">
            <v>3534788</v>
          </cell>
          <cell r="R22">
            <v>4500000</v>
          </cell>
          <cell r="S22">
            <v>140.43655145013906</v>
          </cell>
          <cell r="T22">
            <v>178.78426698450536</v>
          </cell>
        </row>
        <row r="23">
          <cell r="A23">
            <v>10</v>
          </cell>
          <cell r="B23" t="str">
            <v>Classroom Building II (P,C,E)</v>
          </cell>
          <cell r="C23">
            <v>1032788</v>
          </cell>
          <cell r="D23">
            <v>12909855</v>
          </cell>
          <cell r="E23">
            <v>1549183</v>
          </cell>
          <cell r="H23">
            <v>15491826</v>
          </cell>
          <cell r="I23" t="str">
            <v>N/A</v>
          </cell>
          <cell r="K23" t="str">
            <v>6/13/01    1.5</v>
          </cell>
          <cell r="L23" t="str">
            <v>Total Campus</v>
          </cell>
          <cell r="M23">
            <v>45000</v>
          </cell>
          <cell r="N23">
            <v>67500</v>
          </cell>
          <cell r="O23">
            <v>1.5</v>
          </cell>
          <cell r="P23" t="str">
            <v>Classroom/Office</v>
          </cell>
          <cell r="Q23">
            <v>9500000</v>
          </cell>
          <cell r="R23">
            <v>12000000</v>
          </cell>
          <cell r="S23">
            <v>140.74074074074073</v>
          </cell>
          <cell r="T23">
            <v>177.77777777777777</v>
          </cell>
        </row>
        <row r="24">
          <cell r="A24">
            <v>11</v>
          </cell>
          <cell r="B24" t="str">
            <v>Library Expansion (P,C) ( C,) (C,E)</v>
          </cell>
          <cell r="C24">
            <v>35909079</v>
          </cell>
          <cell r="D24">
            <v>35909079</v>
          </cell>
          <cell r="E24">
            <v>35909079</v>
          </cell>
          <cell r="H24">
            <v>107727237</v>
          </cell>
          <cell r="I24" t="str">
            <v>N/A</v>
          </cell>
          <cell r="K24">
            <v>37055</v>
          </cell>
          <cell r="L24" t="str">
            <v>Total Campus</v>
          </cell>
          <cell r="M24">
            <v>319302</v>
          </cell>
          <cell r="N24">
            <v>465542</v>
          </cell>
          <cell r="O24">
            <v>1.457999010341307</v>
          </cell>
          <cell r="P24" t="str">
            <v>Library/Study</v>
          </cell>
          <cell r="Q24">
            <v>62333425</v>
          </cell>
          <cell r="R24">
            <v>80000000</v>
          </cell>
          <cell r="S24">
            <v>133.8943102877936</v>
          </cell>
          <cell r="T24">
            <v>171.84271236537197</v>
          </cell>
        </row>
        <row r="25">
          <cell r="A25">
            <v>12</v>
          </cell>
          <cell r="B25" t="str">
            <v>Interdisplinary Research &amp; Incubator Fac. (P,C,E)</v>
          </cell>
          <cell r="D25">
            <v>1984564</v>
          </cell>
          <cell r="E25">
            <v>24807046</v>
          </cell>
          <cell r="F25">
            <v>2976846</v>
          </cell>
          <cell r="H25">
            <v>29768456</v>
          </cell>
          <cell r="I25" t="str">
            <v>N/A</v>
          </cell>
          <cell r="L25" t="str">
            <v>Engr-Arts Sci</v>
          </cell>
          <cell r="M25">
            <v>67340</v>
          </cell>
          <cell r="N25">
            <v>101010</v>
          </cell>
          <cell r="O25">
            <v>1.5</v>
          </cell>
          <cell r="P25" t="str">
            <v>Res. Lab/Offic</v>
          </cell>
          <cell r="Q25">
            <v>20500000</v>
          </cell>
          <cell r="R25">
            <v>25000000</v>
          </cell>
          <cell r="S25">
            <v>202.95020295020296</v>
          </cell>
          <cell r="T25">
            <v>247.5002475002475</v>
          </cell>
        </row>
        <row r="26">
          <cell r="A26">
            <v>13</v>
          </cell>
          <cell r="B26" t="str">
            <v>Engineering Building I Renovation (P,C,E)</v>
          </cell>
          <cell r="D26">
            <v>401903</v>
          </cell>
          <cell r="E26">
            <v>5023785</v>
          </cell>
          <cell r="F26">
            <v>602854</v>
          </cell>
          <cell r="H26">
            <v>6028542</v>
          </cell>
          <cell r="I26" t="str">
            <v>N/A</v>
          </cell>
          <cell r="J26">
            <v>35186</v>
          </cell>
          <cell r="K26" t="str">
            <v>6/13/01    1.4</v>
          </cell>
          <cell r="L26" t="str">
            <v>Clge of Engr</v>
          </cell>
          <cell r="M26">
            <v>16556</v>
          </cell>
          <cell r="N26">
            <v>24833</v>
          </cell>
          <cell r="O26">
            <v>1.4999395989369413</v>
          </cell>
          <cell r="P26" t="str">
            <v>Instr. Lab</v>
          </cell>
          <cell r="Q26">
            <v>2200000</v>
          </cell>
          <cell r="R26">
            <v>2600000</v>
          </cell>
          <cell r="S26">
            <v>88.59179317843193</v>
          </cell>
          <cell r="T26">
            <v>104.69939193814682</v>
          </cell>
        </row>
        <row r="27">
          <cell r="A27">
            <v>14</v>
          </cell>
          <cell r="B27" t="str">
            <v>Partnership III (P,C,E)</v>
          </cell>
          <cell r="E27">
            <v>1433830</v>
          </cell>
          <cell r="F27">
            <v>17922871</v>
          </cell>
          <cell r="G27">
            <v>2150745</v>
          </cell>
          <cell r="H27">
            <v>21507446</v>
          </cell>
          <cell r="I27" t="str">
            <v>NA</v>
          </cell>
          <cell r="M27">
            <v>61400</v>
          </cell>
          <cell r="N27">
            <v>92100</v>
          </cell>
          <cell r="O27">
            <v>1.5</v>
          </cell>
          <cell r="P27" t="str">
            <v>Res. Lab/Offic</v>
          </cell>
          <cell r="Q27">
            <v>16000000</v>
          </cell>
          <cell r="R27">
            <v>20000000</v>
          </cell>
          <cell r="S27">
            <v>173.7242128121607</v>
          </cell>
          <cell r="T27">
            <v>217.15526601520088</v>
          </cell>
        </row>
        <row r="28">
          <cell r="A28">
            <v>15</v>
          </cell>
          <cell r="B28" t="str">
            <v>Humanities &amp; Social Sciences II (P,C,E)</v>
          </cell>
          <cell r="E28">
            <v>1237928</v>
          </cell>
          <cell r="F28">
            <v>15474103</v>
          </cell>
          <cell r="G28">
            <v>1856892</v>
          </cell>
          <cell r="H28">
            <v>18568923</v>
          </cell>
          <cell r="I28" t="str">
            <v>N/A</v>
          </cell>
          <cell r="K28">
            <v>37055</v>
          </cell>
          <cell r="L28" t="str">
            <v>Clge Arts Sci</v>
          </cell>
          <cell r="M28">
            <v>54174</v>
          </cell>
          <cell r="N28">
            <v>81262</v>
          </cell>
          <cell r="O28">
            <v>1.5000184590393917</v>
          </cell>
          <cell r="P28" t="str">
            <v>Office/Computer</v>
          </cell>
          <cell r="Q28">
            <v>12000000</v>
          </cell>
          <cell r="R28">
            <v>14500000</v>
          </cell>
          <cell r="S28">
            <v>147.6704978956954</v>
          </cell>
          <cell r="T28">
            <v>178.43518495729862</v>
          </cell>
        </row>
        <row r="29">
          <cell r="A29">
            <v>16</v>
          </cell>
          <cell r="B29" t="str">
            <v>Nursing Annex (P,C,E)</v>
          </cell>
          <cell r="E29">
            <v>515149</v>
          </cell>
          <cell r="F29">
            <v>6439365</v>
          </cell>
          <cell r="G29">
            <v>772724</v>
          </cell>
          <cell r="H29">
            <v>7727238</v>
          </cell>
          <cell r="I29" t="str">
            <v>N/A</v>
          </cell>
          <cell r="K29">
            <v>37055</v>
          </cell>
          <cell r="L29" t="str">
            <v>CHPA</v>
          </cell>
          <cell r="M29">
            <v>22089</v>
          </cell>
          <cell r="N29">
            <v>33134</v>
          </cell>
          <cell r="O29">
            <v>1.5000226357010276</v>
          </cell>
          <cell r="P29" t="str">
            <v>Classroom/Office</v>
          </cell>
          <cell r="Q29">
            <v>5000000</v>
          </cell>
          <cell r="R29">
            <v>6250000</v>
          </cell>
          <cell r="S29">
            <v>150.90239633005373</v>
          </cell>
          <cell r="T29">
            <v>188.62799541256715</v>
          </cell>
        </row>
        <row r="30">
          <cell r="A30">
            <v>17</v>
          </cell>
          <cell r="B30" t="str">
            <v>Howard Phillips Hall Renovation (P,C,E)</v>
          </cell>
          <cell r="E30">
            <v>472583</v>
          </cell>
          <cell r="F30">
            <v>5907284</v>
          </cell>
          <cell r="G30">
            <v>708874</v>
          </cell>
          <cell r="H30">
            <v>7088741</v>
          </cell>
          <cell r="I30" t="str">
            <v>N/A</v>
          </cell>
          <cell r="K30" t="str">
            <v>6/13/01    2.1</v>
          </cell>
          <cell r="L30" t="str">
            <v>Total Campus</v>
          </cell>
          <cell r="M30">
            <v>20500</v>
          </cell>
          <cell r="N30">
            <v>26650</v>
          </cell>
          <cell r="O30">
            <v>1.3</v>
          </cell>
          <cell r="P30" t="str">
            <v>Classroom/Office</v>
          </cell>
          <cell r="Q30">
            <v>2800000</v>
          </cell>
          <cell r="R30">
            <v>3330000</v>
          </cell>
          <cell r="S30">
            <v>105.0656660412758</v>
          </cell>
          <cell r="T30">
            <v>124.953095684803</v>
          </cell>
        </row>
        <row r="31">
          <cell r="A31">
            <v>18</v>
          </cell>
          <cell r="B31" t="str">
            <v>Arts Complex III - Music (P,C)</v>
          </cell>
          <cell r="F31">
            <v>612831</v>
          </cell>
          <cell r="G31">
            <v>7660393</v>
          </cell>
          <cell r="H31">
            <v>8273224</v>
          </cell>
          <cell r="I31" t="str">
            <v>N/A</v>
          </cell>
          <cell r="K31">
            <v>37055</v>
          </cell>
          <cell r="L31" t="str">
            <v>Total Campus</v>
          </cell>
          <cell r="M31">
            <v>26414</v>
          </cell>
          <cell r="N31">
            <v>39621</v>
          </cell>
          <cell r="O31">
            <v>1.5</v>
          </cell>
          <cell r="P31" t="str">
            <v>Office</v>
          </cell>
          <cell r="Q31">
            <v>6000000</v>
          </cell>
          <cell r="R31">
            <v>7500000</v>
          </cell>
          <cell r="S31">
            <v>151.43484515787083</v>
          </cell>
          <cell r="T31">
            <v>189.29355644733855</v>
          </cell>
        </row>
        <row r="32">
          <cell r="A32">
            <v>19</v>
          </cell>
          <cell r="B32" t="str">
            <v>Interdisplinary Research Building II (P,C)</v>
          </cell>
          <cell r="F32">
            <v>1392436</v>
          </cell>
          <cell r="G32">
            <v>17405454</v>
          </cell>
          <cell r="H32">
            <v>18797890</v>
          </cell>
          <cell r="I32" t="str">
            <v>N/A</v>
          </cell>
          <cell r="K32">
            <v>37055</v>
          </cell>
          <cell r="L32" t="str">
            <v>Engr-Arts Sci</v>
          </cell>
          <cell r="M32">
            <v>47248</v>
          </cell>
          <cell r="N32">
            <v>70872</v>
          </cell>
          <cell r="O32">
            <v>1.5</v>
          </cell>
          <cell r="P32" t="str">
            <v>Res. Lab/Offic</v>
          </cell>
          <cell r="Q32">
            <v>11600000</v>
          </cell>
          <cell r="R32">
            <v>14000000</v>
          </cell>
          <cell r="S32">
            <v>163.67535839259511</v>
          </cell>
          <cell r="T32">
            <v>197.53922564623548</v>
          </cell>
        </row>
        <row r="33">
          <cell r="A33">
            <v>20</v>
          </cell>
          <cell r="B33" t="str">
            <v>Humanities &amp; Fine Arts Renovation (P)</v>
          </cell>
          <cell r="G33">
            <v>765582</v>
          </cell>
          <cell r="H33">
            <v>765582</v>
          </cell>
          <cell r="I33" t="str">
            <v>N/A</v>
          </cell>
          <cell r="L33" t="str">
            <v>Clge Arts Sci</v>
          </cell>
          <cell r="M33">
            <v>33361</v>
          </cell>
          <cell r="N33">
            <v>33361</v>
          </cell>
          <cell r="O33">
            <v>1</v>
          </cell>
          <cell r="P33" t="str">
            <v>Office/Classroom</v>
          </cell>
          <cell r="Q33">
            <v>5200000</v>
          </cell>
          <cell r="R33">
            <v>6220000</v>
          </cell>
          <cell r="S33">
            <v>155.8706273792752</v>
          </cell>
          <cell r="T33">
            <v>186.44525044213302</v>
          </cell>
        </row>
        <row r="34">
          <cell r="A34">
            <v>21</v>
          </cell>
          <cell r="B34" t="str">
            <v>Film - Arts &amp; Sciences II Building (P)</v>
          </cell>
          <cell r="G34">
            <v>669788</v>
          </cell>
          <cell r="H34">
            <v>669788</v>
          </cell>
          <cell r="I34" t="str">
            <v>N/A</v>
          </cell>
          <cell r="L34" t="str">
            <v>Clge Arts Sci</v>
          </cell>
          <cell r="M34">
            <v>28621</v>
          </cell>
          <cell r="N34">
            <v>42932</v>
          </cell>
          <cell r="O34">
            <v>1.5000174696900876</v>
          </cell>
          <cell r="P34" t="str">
            <v>Teach. Lab/Class.</v>
          </cell>
          <cell r="Q34">
            <v>6500000</v>
          </cell>
          <cell r="R34">
            <v>7750000</v>
          </cell>
          <cell r="S34">
            <v>151.40221746016957</v>
          </cell>
          <cell r="T34">
            <v>180.51802851020219</v>
          </cell>
        </row>
        <row r="35">
          <cell r="A35">
            <v>22</v>
          </cell>
          <cell r="B35" t="str">
            <v>Education III Building (P)</v>
          </cell>
          <cell r="G35">
            <v>1247527</v>
          </cell>
          <cell r="H35">
            <v>1247527</v>
          </cell>
          <cell r="I35" t="str">
            <v>N/A</v>
          </cell>
          <cell r="L35" t="str">
            <v>Clge Education</v>
          </cell>
          <cell r="M35">
            <v>53742</v>
          </cell>
          <cell r="N35">
            <v>80612</v>
          </cell>
          <cell r="O35">
            <v>1.4999813925793606</v>
          </cell>
          <cell r="P35" t="str">
            <v>Class/Teach Lab/Off.</v>
          </cell>
          <cell r="Q35">
            <v>12000000</v>
          </cell>
          <cell r="R35">
            <v>14440000</v>
          </cell>
          <cell r="S35">
            <v>148.86121173026348</v>
          </cell>
          <cell r="T35">
            <v>179.12965811541707</v>
          </cell>
        </row>
        <row r="36">
          <cell r="A36">
            <v>23</v>
          </cell>
          <cell r="B36" t="str">
            <v>Theater Bldg Renovation (P)</v>
          </cell>
          <cell r="G36">
            <v>329496</v>
          </cell>
          <cell r="H36">
            <v>329496</v>
          </cell>
          <cell r="I36" t="str">
            <v>N/A</v>
          </cell>
          <cell r="L36" t="str">
            <v>Clge Arts Sci</v>
          </cell>
          <cell r="M36">
            <v>14298</v>
          </cell>
          <cell r="N36">
            <v>18650</v>
          </cell>
          <cell r="O36">
            <v>1.3043782347181423</v>
          </cell>
          <cell r="P36" t="str">
            <v>Office/Acdem. Spt</v>
          </cell>
          <cell r="Q36">
            <v>2000000</v>
          </cell>
          <cell r="R36">
            <v>2400000</v>
          </cell>
          <cell r="S36">
            <v>107.23860589812332</v>
          </cell>
          <cell r="T36">
            <v>128.686327077748</v>
          </cell>
        </row>
        <row r="37">
          <cell r="A37">
            <v>24</v>
          </cell>
          <cell r="B37" t="str">
            <v>Simulation &amp; Training Building (P)</v>
          </cell>
          <cell r="G37">
            <v>1433830</v>
          </cell>
          <cell r="H37">
            <v>1433830</v>
          </cell>
          <cell r="I37" t="str">
            <v>N/A</v>
          </cell>
          <cell r="L37" t="str">
            <v>Clge of Engr</v>
          </cell>
          <cell r="M37">
            <v>46992</v>
          </cell>
          <cell r="N37">
            <v>70488</v>
          </cell>
          <cell r="O37">
            <v>1.5</v>
          </cell>
          <cell r="P37" t="str">
            <v>Office/Computer</v>
          </cell>
          <cell r="Q37">
            <v>11600000</v>
          </cell>
          <cell r="R37">
            <v>14200000</v>
          </cell>
          <cell r="S37">
            <v>164.56701849960277</v>
          </cell>
          <cell r="T37">
            <v>201.4527295426172</v>
          </cell>
        </row>
        <row r="38">
          <cell r="A38">
            <v>25</v>
          </cell>
          <cell r="B38" t="str">
            <v>Business Admin. III Bldg. (P)</v>
          </cell>
          <cell r="G38">
            <v>958490</v>
          </cell>
          <cell r="H38">
            <v>958490</v>
          </cell>
          <cell r="I38" t="str">
            <v>N/A</v>
          </cell>
          <cell r="L38" t="str">
            <v>Clge of Business</v>
          </cell>
          <cell r="M38">
            <v>41966</v>
          </cell>
          <cell r="N38">
            <v>62950</v>
          </cell>
          <cell r="O38">
            <v>1.5000238288138017</v>
          </cell>
          <cell r="P38" t="str">
            <v>Office/Computer</v>
          </cell>
          <cell r="Q38">
            <v>9000000</v>
          </cell>
          <cell r="R38">
            <v>10700000</v>
          </cell>
          <cell r="S38">
            <v>142.97061159650517</v>
          </cell>
          <cell r="T38">
            <v>169.9761715647339</v>
          </cell>
        </row>
        <row r="39">
          <cell r="A39">
            <v>26</v>
          </cell>
          <cell r="B39" t="str">
            <v>Burnett Bio-Medical Science Enhancement (C,E)</v>
          </cell>
          <cell r="C39">
            <v>1256500</v>
          </cell>
          <cell r="D39">
            <v>2500000</v>
          </cell>
          <cell r="H39">
            <v>3756500</v>
          </cell>
          <cell r="I39" t="str">
            <v>* 12/2006</v>
          </cell>
          <cell r="K39">
            <v>37055</v>
          </cell>
          <cell r="L39" t="str">
            <v>Clge Arts Sci</v>
          </cell>
          <cell r="M39">
            <v>68000</v>
          </cell>
          <cell r="N39">
            <v>102000</v>
          </cell>
          <cell r="O39">
            <v>1.5</v>
          </cell>
          <cell r="P39" t="str">
            <v>Res. Lab/Offic</v>
          </cell>
          <cell r="Q39">
            <v>15153031</v>
          </cell>
          <cell r="R39">
            <v>20000000</v>
          </cell>
          <cell r="S39">
            <v>148.55912745098038</v>
          </cell>
          <cell r="T39">
            <v>196.07843137254903</v>
          </cell>
        </row>
        <row r="40">
          <cell r="A40">
            <v>27</v>
          </cell>
          <cell r="B40" t="str">
            <v>Burnett Bio-Medical Science Center Infrastructure (C,)</v>
          </cell>
          <cell r="C40">
            <v>7500000</v>
          </cell>
          <cell r="H40">
            <v>7500000</v>
          </cell>
          <cell r="I40" t="str">
            <v>* 12/2006</v>
          </cell>
          <cell r="L40" t="str">
            <v>Total Campus</v>
          </cell>
          <cell r="M40">
            <v>215181</v>
          </cell>
          <cell r="N40">
            <v>271801</v>
          </cell>
          <cell r="O40">
            <v>1.2631273207206957</v>
          </cell>
          <cell r="P40" t="str">
            <v>Auditorium</v>
          </cell>
          <cell r="Q40">
            <v>61235773</v>
          </cell>
          <cell r="R40">
            <v>78000000</v>
          </cell>
          <cell r="S40">
            <v>225.29634916722162</v>
          </cell>
          <cell r="T40">
            <v>286.97466160904486</v>
          </cell>
        </row>
        <row r="41">
          <cell r="A41">
            <v>28</v>
          </cell>
          <cell r="B41" t="str">
            <v>Burnett Bio-Medical Science Center (C,E)</v>
          </cell>
          <cell r="C41">
            <v>9000000</v>
          </cell>
          <cell r="H41">
            <v>9000000</v>
          </cell>
          <cell r="I41" t="str">
            <v>* 12/2006</v>
          </cell>
          <cell r="L41" t="str">
            <v>Clge Arts Sci</v>
          </cell>
        </row>
        <row r="42">
          <cell r="A42">
            <v>29</v>
          </cell>
          <cell r="B42" t="str">
            <v>Laboratory Instruction Building (P,C,E)</v>
          </cell>
          <cell r="C42">
            <v>23000000</v>
          </cell>
          <cell r="H42">
            <v>23000000</v>
          </cell>
          <cell r="I42" t="str">
            <v>* 12/2006</v>
          </cell>
          <cell r="L42" t="str">
            <v>Clge Arts Sci</v>
          </cell>
          <cell r="M42">
            <v>49415</v>
          </cell>
          <cell r="N42">
            <v>74122</v>
          </cell>
          <cell r="O42">
            <v>1.5</v>
          </cell>
          <cell r="P42" t="str">
            <v>Lab/Off</v>
          </cell>
          <cell r="Q42">
            <v>11590756</v>
          </cell>
          <cell r="R42">
            <v>15000000</v>
          </cell>
          <cell r="S42">
            <v>156.37403200129515</v>
          </cell>
          <cell r="T42">
            <v>202.36906721351286</v>
          </cell>
        </row>
        <row r="43">
          <cell r="A43">
            <v>30</v>
          </cell>
          <cell r="B43" t="str">
            <v>Medical School Library (P,C,E)</v>
          </cell>
          <cell r="C43">
            <v>8000000</v>
          </cell>
          <cell r="H43">
            <v>8000000</v>
          </cell>
          <cell r="I43" t="str">
            <v>* 12/2006</v>
          </cell>
          <cell r="L43" t="str">
            <v>Clge Arts Sci</v>
          </cell>
          <cell r="P43" t="str">
            <v>Library/Study</v>
          </cell>
        </row>
        <row r="44">
          <cell r="A44">
            <v>31</v>
          </cell>
          <cell r="B44" t="str">
            <v>Psychology (E)</v>
          </cell>
          <cell r="C44">
            <v>5000</v>
          </cell>
          <cell r="D44">
            <v>5000</v>
          </cell>
          <cell r="E44">
            <v>5000</v>
          </cell>
          <cell r="H44">
            <v>15000</v>
          </cell>
          <cell r="I44" t="str">
            <v>* 12/2006</v>
          </cell>
          <cell r="L44" t="str">
            <v>Clge Arts Sci</v>
          </cell>
          <cell r="M44" t="str">
            <v>N/A</v>
          </cell>
          <cell r="N44" t="str">
            <v>N/A</v>
          </cell>
          <cell r="P44" t="str">
            <v>Res.Lab/Office</v>
          </cell>
        </row>
        <row r="45">
          <cell r="A45">
            <v>32</v>
          </cell>
          <cell r="B45" t="str">
            <v>Engineering III Enhancement (E)</v>
          </cell>
          <cell r="C45">
            <v>636000</v>
          </cell>
          <cell r="D45">
            <v>2384863</v>
          </cell>
          <cell r="H45">
            <v>3020863</v>
          </cell>
          <cell r="I45" t="str">
            <v>* 12/2006</v>
          </cell>
          <cell r="L45" t="str">
            <v>Clge of Engr</v>
          </cell>
          <cell r="M45">
            <v>20534</v>
          </cell>
          <cell r="N45">
            <v>30000</v>
          </cell>
          <cell r="O45">
            <v>1.4609915262491477</v>
          </cell>
          <cell r="P45" t="str">
            <v>Lab/Off/Class</v>
          </cell>
          <cell r="Q45">
            <v>4354771</v>
          </cell>
          <cell r="R45">
            <v>5000000</v>
          </cell>
          <cell r="S45">
            <v>145.15903333333333</v>
          </cell>
          <cell r="T45">
            <v>166.66666666666666</v>
          </cell>
        </row>
        <row r="46">
          <cell r="A46">
            <v>33</v>
          </cell>
          <cell r="B46" t="str">
            <v>UCF-Hubbs-SeaWorld Research Institute (P,C,E)</v>
          </cell>
          <cell r="C46">
            <v>5000000</v>
          </cell>
          <cell r="H46">
            <v>5000000</v>
          </cell>
          <cell r="I46" t="str">
            <v>* 12/2006</v>
          </cell>
          <cell r="J46">
            <v>36951</v>
          </cell>
          <cell r="K46">
            <v>37055</v>
          </cell>
          <cell r="L46" t="str">
            <v>Total Campus</v>
          </cell>
          <cell r="M46">
            <v>11099</v>
          </cell>
          <cell r="N46">
            <v>16648</v>
          </cell>
          <cell r="O46">
            <v>1.5</v>
          </cell>
          <cell r="P46" t="str">
            <v>Lab/Off/Class</v>
          </cell>
          <cell r="Q46">
            <v>4166667</v>
          </cell>
          <cell r="R46">
            <v>5000000</v>
          </cell>
          <cell r="S46">
            <v>250.28033397405093</v>
          </cell>
          <cell r="T46">
            <v>300.33637674195097</v>
          </cell>
        </row>
        <row r="47">
          <cell r="A47">
            <v>34</v>
          </cell>
          <cell r="B47" t="str">
            <v>Morgridge National Reading Center (P,C,E)</v>
          </cell>
          <cell r="C47">
            <v>4200000</v>
          </cell>
          <cell r="D47">
            <v>500000</v>
          </cell>
          <cell r="H47">
            <v>4700000</v>
          </cell>
          <cell r="I47" t="str">
            <v>* 12/2006</v>
          </cell>
          <cell r="L47" t="str">
            <v>Clge Education</v>
          </cell>
          <cell r="M47">
            <v>16077</v>
          </cell>
          <cell r="N47">
            <v>24511</v>
          </cell>
          <cell r="O47">
            <v>1.524600360763824</v>
          </cell>
          <cell r="P47" t="str">
            <v>Classroom/Office</v>
          </cell>
          <cell r="Q47">
            <v>4200000</v>
          </cell>
          <cell r="R47">
            <v>5200000</v>
          </cell>
          <cell r="S47">
            <v>171.35163804006365</v>
          </cell>
          <cell r="T47">
            <v>212.14964709722165</v>
          </cell>
        </row>
        <row r="48">
          <cell r="A48">
            <v>35</v>
          </cell>
          <cell r="B48" t="str">
            <v>Civil &amp; Environmental Center (P,C,E)</v>
          </cell>
          <cell r="D48">
            <v>1160667</v>
          </cell>
          <cell r="E48">
            <v>14508333</v>
          </cell>
          <cell r="F48">
            <v>1741000</v>
          </cell>
          <cell r="H48">
            <v>17410000</v>
          </cell>
          <cell r="I48" t="str">
            <v>* 12/2006</v>
          </cell>
          <cell r="L48" t="str">
            <v>Clge of Engr</v>
          </cell>
          <cell r="P48" t="str">
            <v>Res. Lab/Offices</v>
          </cell>
          <cell r="Q48">
            <v>14508333</v>
          </cell>
          <cell r="R48">
            <v>17410000</v>
          </cell>
        </row>
        <row r="49">
          <cell r="A49">
            <v>36</v>
          </cell>
          <cell r="B49" t="str">
            <v>Orlando Repertory Theatre III Renovations (C,)</v>
          </cell>
          <cell r="C49">
            <v>75000</v>
          </cell>
          <cell r="D49">
            <v>75000</v>
          </cell>
          <cell r="E49">
            <v>75000</v>
          </cell>
          <cell r="H49">
            <v>225000</v>
          </cell>
          <cell r="I49" t="str">
            <v>* 12/2006</v>
          </cell>
          <cell r="L49" t="str">
            <v>Clge of Engr</v>
          </cell>
          <cell r="M49">
            <v>8000</v>
          </cell>
          <cell r="N49">
            <v>12000</v>
          </cell>
          <cell r="O49">
            <v>1.5</v>
          </cell>
          <cell r="P49" t="str">
            <v>Res. Lab/Offices</v>
          </cell>
          <cell r="Q49">
            <v>545000</v>
          </cell>
          <cell r="R49">
            <v>545000</v>
          </cell>
          <cell r="S49">
            <v>45.416666666666664</v>
          </cell>
          <cell r="T49">
            <v>45.416666666666664</v>
          </cell>
        </row>
        <row r="50">
          <cell r="A50">
            <v>37</v>
          </cell>
          <cell r="B50" t="str">
            <v>Arts Complex II Enhancement (P,C)</v>
          </cell>
          <cell r="C50">
            <v>100000</v>
          </cell>
          <cell r="D50">
            <v>2400000</v>
          </cell>
          <cell r="H50">
            <v>2500000</v>
          </cell>
          <cell r="I50" t="str">
            <v>* 12/2006</v>
          </cell>
          <cell r="L50" t="str">
            <v>Clge Arts Sci</v>
          </cell>
          <cell r="M50">
            <v>22216</v>
          </cell>
          <cell r="N50">
            <v>30624</v>
          </cell>
          <cell r="O50">
            <v>1.3784659704717321</v>
          </cell>
          <cell r="P50" t="str">
            <v>Lab/Off/aud</v>
          </cell>
          <cell r="Q50">
            <v>4409504</v>
          </cell>
          <cell r="R50">
            <v>5000000</v>
          </cell>
          <cell r="S50">
            <v>143.98850574712642</v>
          </cell>
          <cell r="T50">
            <v>163.27063740856843</v>
          </cell>
        </row>
        <row r="51">
          <cell r="A51">
            <v>38</v>
          </cell>
          <cell r="B51" t="str">
            <v>Career Services &amp; Experiential Learning Ctr. (P,C,E)</v>
          </cell>
          <cell r="C51">
            <v>5000000</v>
          </cell>
          <cell r="H51">
            <v>5000000</v>
          </cell>
          <cell r="I51" t="str">
            <v>* 12/2006</v>
          </cell>
          <cell r="L51" t="str">
            <v>Total Campus</v>
          </cell>
          <cell r="M51">
            <v>17750</v>
          </cell>
          <cell r="N51">
            <v>26325</v>
          </cell>
          <cell r="O51">
            <v>1.4830985915492958</v>
          </cell>
          <cell r="P51" t="str">
            <v>Off/suppt</v>
          </cell>
          <cell r="Q51">
            <v>3540204</v>
          </cell>
          <cell r="R51">
            <v>4500000</v>
          </cell>
          <cell r="S51">
            <v>134.48068376068377</v>
          </cell>
          <cell r="T51">
            <v>170.94017094017093</v>
          </cell>
        </row>
        <row r="52">
          <cell r="A52">
            <v>39</v>
          </cell>
          <cell r="B52" t="str">
            <v>Creative School Expansion (P,C,E)</v>
          </cell>
          <cell r="E52">
            <v>1500000</v>
          </cell>
          <cell r="H52">
            <v>1500000</v>
          </cell>
          <cell r="L52" t="str">
            <v>Total Campus</v>
          </cell>
          <cell r="M52">
            <v>6271</v>
          </cell>
          <cell r="N52">
            <v>9407</v>
          </cell>
          <cell r="O52">
            <v>1.5000797321001436</v>
          </cell>
          <cell r="P52" t="str">
            <v>Classroom/Office</v>
          </cell>
          <cell r="Q52">
            <v>1500000</v>
          </cell>
          <cell r="R52">
            <v>1500000</v>
          </cell>
          <cell r="S52">
            <v>159.45572446050812</v>
          </cell>
          <cell r="T52">
            <v>159.45572446050812</v>
          </cell>
        </row>
        <row r="53">
          <cell r="A53">
            <v>40</v>
          </cell>
          <cell r="B53" t="str">
            <v>Enivronmental Center (P,C,E)</v>
          </cell>
          <cell r="E53">
            <v>250000</v>
          </cell>
          <cell r="F53">
            <v>2000000</v>
          </cell>
          <cell r="G53">
            <v>250000</v>
          </cell>
          <cell r="H53">
            <v>2500000</v>
          </cell>
          <cell r="L53" t="str">
            <v>Total Campus</v>
          </cell>
          <cell r="M53">
            <v>7960</v>
          </cell>
          <cell r="N53">
            <v>11941</v>
          </cell>
          <cell r="O53">
            <v>1.5001256281407036</v>
          </cell>
          <cell r="P53" t="str">
            <v>Class/Off</v>
          </cell>
          <cell r="Q53">
            <v>1897983</v>
          </cell>
          <cell r="R53">
            <v>2500000</v>
          </cell>
          <cell r="S53">
            <v>158.9467381291349</v>
          </cell>
          <cell r="T53">
            <v>209.36269994137845</v>
          </cell>
        </row>
        <row r="54">
          <cell r="B54" t="str">
            <v>TOTAL</v>
          </cell>
          <cell r="C54">
            <v>123630474</v>
          </cell>
          <cell r="D54">
            <v>118148707</v>
          </cell>
          <cell r="E54">
            <v>102337048</v>
          </cell>
          <cell r="F54">
            <v>64069590</v>
          </cell>
          <cell r="G54">
            <v>46209795</v>
          </cell>
          <cell r="H54">
            <v>454395614</v>
          </cell>
        </row>
        <row r="57">
          <cell r="B57" t="str">
            <v>FECGP = Facility Enhancement Challenge Grant Program</v>
          </cell>
        </row>
        <row r="58">
          <cell r="B58" t="str">
            <v>*If project is a FECGP project, report only the state share and cite date that the matching requirement is expected to be received.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IP2005"/>
      <sheetName val="Psychology"/>
      <sheetName val="Engineering III Enhancement"/>
      <sheetName val="Bio-Medical Center Enhancement"/>
      <sheetName val="Morgridge National REading Cent"/>
    </sheetNames>
    <sheetDataSet>
      <sheetData sheetId="0">
        <row r="2">
          <cell r="A2" t="str">
            <v>STATE UNIVERSITY SYSTEM</v>
          </cell>
        </row>
        <row r="3">
          <cell r="A3" t="str">
            <v>Five-Year Capital Improvement Plan (CIP-2) and Legislative Budget Request</v>
          </cell>
        </row>
        <row r="4">
          <cell r="A4" t="str">
            <v>Period:  2007-08 through 2011-12</v>
          </cell>
        </row>
        <row r="7">
          <cell r="A7" t="str">
            <v>University of Central Florida</v>
          </cell>
        </row>
        <row r="10">
          <cell r="K10" t="str">
            <v>Educational</v>
          </cell>
          <cell r="L10" t="str">
            <v>Academic or </v>
          </cell>
          <cell r="M10" t="str">
            <v>Net</v>
          </cell>
          <cell r="N10" t="str">
            <v>Gross</v>
          </cell>
          <cell r="O10" t="str">
            <v>Building </v>
          </cell>
          <cell r="S10" t="str">
            <v>Const Cost</v>
          </cell>
          <cell r="T10" t="str">
            <v>Project Cost</v>
          </cell>
        </row>
        <row r="11">
          <cell r="J11" t="str">
            <v>Date Bldg</v>
          </cell>
          <cell r="K11" t="str">
            <v>Plant Survey</v>
          </cell>
          <cell r="L11" t="str">
            <v>Other Programs</v>
          </cell>
          <cell r="M11" t="str">
            <v>Assignable</v>
          </cell>
          <cell r="N11" t="str">
            <v>Square</v>
          </cell>
          <cell r="O11" t="str">
            <v>Efficiency</v>
          </cell>
          <cell r="P11" t="str">
            <v>Primary</v>
          </cell>
          <cell r="S11" t="str">
            <v>Per GSF</v>
          </cell>
          <cell r="T11" t="str">
            <v>Per GSF</v>
          </cell>
        </row>
        <row r="12">
          <cell r="A12" t="str">
            <v>Priority</v>
          </cell>
          <cell r="I12" t="str">
            <v>FECG</v>
          </cell>
          <cell r="J12" t="str">
            <v>Program</v>
          </cell>
          <cell r="K12" t="str">
            <v>Recommended</v>
          </cell>
          <cell r="L12" t="str">
            <v>to Benefit</v>
          </cell>
          <cell r="M12" t="str">
            <v>Square Feet</v>
          </cell>
          <cell r="N12" t="str">
            <v>Feet</v>
          </cell>
          <cell r="O12" t="str">
            <v>Gross/Net Ratio</v>
          </cell>
          <cell r="P12" t="str">
            <v>Space</v>
          </cell>
          <cell r="Q12" t="str">
            <v>Construction</v>
          </cell>
          <cell r="R12" t="str">
            <v>Project</v>
          </cell>
          <cell r="S12" t="str">
            <v>(Const. Cost/</v>
          </cell>
          <cell r="T12" t="str">
            <v>(Proj. Cost/</v>
          </cell>
        </row>
        <row r="13">
          <cell r="A13" t="str">
            <v>No</v>
          </cell>
          <cell r="B13" t="str">
            <v>Project</v>
          </cell>
          <cell r="C13" t="str">
            <v>2007-08</v>
          </cell>
          <cell r="D13" t="str">
            <v>2008-09</v>
          </cell>
          <cell r="E13" t="str">
            <v>2009-10</v>
          </cell>
          <cell r="F13" t="str">
            <v>2010-11</v>
          </cell>
          <cell r="G13" t="str">
            <v>2011-2012</v>
          </cell>
          <cell r="H13" t="str">
            <v>Total</v>
          </cell>
          <cell r="I13" t="str">
            <v>Project*</v>
          </cell>
          <cell r="J13" t="str">
            <v>Submitted</v>
          </cell>
          <cell r="K13" t="str">
            <v>Date/Rec No.</v>
          </cell>
          <cell r="L13" t="str">
            <v>from Projects</v>
          </cell>
          <cell r="M13" t="str">
            <v>(NASF)</v>
          </cell>
          <cell r="N13" t="str">
            <v>(GSF)</v>
          </cell>
          <cell r="O13" t="str">
            <v>(GSF/NASF)</v>
          </cell>
          <cell r="P13" t="str">
            <v>Type(s)</v>
          </cell>
          <cell r="Q13" t="str">
            <v>Cost</v>
          </cell>
          <cell r="R13" t="str">
            <v>Cost</v>
          </cell>
          <cell r="S13" t="str">
            <v>GSF)</v>
          </cell>
          <cell r="T13" t="str">
            <v>GSF)</v>
          </cell>
        </row>
        <row r="14">
          <cell r="A14">
            <v>1</v>
          </cell>
          <cell r="B14" t="str">
            <v>Utilities, Infrastructure (P,C)</v>
          </cell>
          <cell r="C14">
            <v>8000000</v>
          </cell>
          <cell r="D14">
            <v>8000000</v>
          </cell>
          <cell r="E14">
            <v>9000000</v>
          </cell>
          <cell r="F14">
            <v>9000000</v>
          </cell>
          <cell r="G14">
            <v>10000000</v>
          </cell>
          <cell r="H14">
            <v>44000000</v>
          </cell>
          <cell r="I14" t="str">
            <v>N/A</v>
          </cell>
          <cell r="J14">
            <v>35886</v>
          </cell>
          <cell r="L14" t="str">
            <v>Total Campus</v>
          </cell>
          <cell r="M14" t="str">
            <v>N/A</v>
          </cell>
          <cell r="P14" t="str">
            <v>Suppt Serv</v>
          </cell>
          <cell r="Q14">
            <v>11125000</v>
          </cell>
          <cell r="R14">
            <v>12500000</v>
          </cell>
        </row>
        <row r="15">
          <cell r="A15">
            <v>2</v>
          </cell>
          <cell r="B15" t="str">
            <v>Physical Sciences Building (E)</v>
          </cell>
          <cell r="C15">
            <v>2565895</v>
          </cell>
          <cell r="H15">
            <v>2565895</v>
          </cell>
          <cell r="I15" t="str">
            <v>N/A</v>
          </cell>
          <cell r="K15">
            <v>37055</v>
          </cell>
          <cell r="L15" t="str">
            <v>Clge Arts Sci</v>
          </cell>
          <cell r="M15">
            <v>68010</v>
          </cell>
          <cell r="N15">
            <v>102015</v>
          </cell>
          <cell r="O15">
            <v>1.5</v>
          </cell>
          <cell r="P15" t="str">
            <v>Res. Lab/Offic</v>
          </cell>
          <cell r="Q15">
            <v>16476458</v>
          </cell>
          <cell r="R15">
            <v>21382462</v>
          </cell>
          <cell r="S15">
            <v>161.51015046806842</v>
          </cell>
          <cell r="T15">
            <v>209.60115669264323</v>
          </cell>
        </row>
        <row r="16">
          <cell r="A16">
            <v>3</v>
          </cell>
          <cell r="B16" t="str">
            <v>VCC-UCF Joint Use Facility  (P,C,E)</v>
          </cell>
          <cell r="C16">
            <v>1500000</v>
          </cell>
          <cell r="D16">
            <v>12000000</v>
          </cell>
          <cell r="E16">
            <v>1500000</v>
          </cell>
          <cell r="H16">
            <v>15000000</v>
          </cell>
          <cell r="I16" t="str">
            <v>N/A</v>
          </cell>
          <cell r="L16" t="str">
            <v>Total Campus</v>
          </cell>
          <cell r="M16">
            <v>26904</v>
          </cell>
          <cell r="N16">
            <v>40356</v>
          </cell>
          <cell r="O16">
            <v>1.5</v>
          </cell>
          <cell r="P16" t="str">
            <v>Classroom</v>
          </cell>
          <cell r="Q16">
            <v>5518486</v>
          </cell>
          <cell r="R16">
            <v>7300000</v>
          </cell>
          <cell r="S16">
            <v>136.7451184458321</v>
          </cell>
          <cell r="T16">
            <v>180.8900783031024</v>
          </cell>
        </row>
        <row r="17">
          <cell r="A17">
            <v>4</v>
          </cell>
          <cell r="B17" t="str">
            <v>Hazardous Waste Expansion  (P,C,E)</v>
          </cell>
          <cell r="C17">
            <v>2045682</v>
          </cell>
          <cell r="H17">
            <v>2045682</v>
          </cell>
          <cell r="I17" t="str">
            <v>N/A</v>
          </cell>
          <cell r="K17">
            <v>37055</v>
          </cell>
          <cell r="L17" t="str">
            <v>Total Campus</v>
          </cell>
          <cell r="M17">
            <v>4699</v>
          </cell>
          <cell r="N17">
            <v>6879</v>
          </cell>
          <cell r="O17">
            <v>1.4639284954245584</v>
          </cell>
          <cell r="P17" t="str">
            <v>Suppt Serv</v>
          </cell>
          <cell r="Q17">
            <v>1149466</v>
          </cell>
          <cell r="R17">
            <v>1500000</v>
          </cell>
          <cell r="S17">
            <v>167.09783398749818</v>
          </cell>
          <cell r="T17">
            <v>218.05494984736154</v>
          </cell>
        </row>
        <row r="18">
          <cell r="A18">
            <v>5</v>
          </cell>
          <cell r="B18" t="str">
            <v>Arts Complex II-Performance (P,C,E)</v>
          </cell>
          <cell r="C18">
            <v>1669321</v>
          </cell>
          <cell r="D18">
            <v>20866517</v>
          </cell>
          <cell r="E18">
            <v>2503982</v>
          </cell>
          <cell r="H18">
            <v>25039820</v>
          </cell>
          <cell r="I18" t="str">
            <v>N/A</v>
          </cell>
          <cell r="K18">
            <v>37055</v>
          </cell>
          <cell r="L18" t="str">
            <v>Total Campus</v>
          </cell>
          <cell r="M18">
            <v>70226</v>
          </cell>
          <cell r="N18">
            <v>97239</v>
          </cell>
          <cell r="O18">
            <v>1.384658103836186</v>
          </cell>
          <cell r="P18" t="str">
            <v>Audit./Teach Lab.</v>
          </cell>
          <cell r="Q18">
            <v>15000000</v>
          </cell>
          <cell r="R18">
            <v>18500000</v>
          </cell>
          <cell r="S18">
            <v>154.25909357356616</v>
          </cell>
          <cell r="T18">
            <v>190.25288207406493</v>
          </cell>
        </row>
        <row r="19">
          <cell r="A19">
            <v>6</v>
          </cell>
          <cell r="B19" t="str">
            <v>Emergency Operation Center (P,C,E)</v>
          </cell>
          <cell r="C19">
            <v>707958</v>
          </cell>
          <cell r="D19">
            <v>8849478</v>
          </cell>
          <cell r="E19">
            <v>1061937</v>
          </cell>
          <cell r="H19">
            <v>10619373</v>
          </cell>
          <cell r="I19" t="str">
            <v>N/A</v>
          </cell>
          <cell r="K19">
            <v>37055</v>
          </cell>
          <cell r="L19" t="str">
            <v>Total Campus</v>
          </cell>
          <cell r="M19">
            <v>18926</v>
          </cell>
          <cell r="N19">
            <v>28178</v>
          </cell>
          <cell r="O19">
            <v>1.488851315650428</v>
          </cell>
          <cell r="P19" t="str">
            <v>Office</v>
          </cell>
          <cell r="Q19">
            <v>4000000</v>
          </cell>
          <cell r="R19">
            <v>4900000</v>
          </cell>
          <cell r="S19">
            <v>141.9547164454539</v>
          </cell>
          <cell r="T19">
            <v>173.89452764568102</v>
          </cell>
        </row>
        <row r="20">
          <cell r="A20">
            <v>7</v>
          </cell>
          <cell r="B20" t="str">
            <v>Math &amp; Physics Building Renovation  (P,C,E)</v>
          </cell>
          <cell r="C20">
            <v>452953</v>
          </cell>
          <cell r="D20">
            <v>5661910</v>
          </cell>
          <cell r="E20">
            <v>679429</v>
          </cell>
          <cell r="H20">
            <v>6794292</v>
          </cell>
          <cell r="I20" t="str">
            <v>N/A</v>
          </cell>
          <cell r="K20" t="str">
            <v>6/13/01    2.2</v>
          </cell>
          <cell r="L20" t="str">
            <v>CAS-CHPA</v>
          </cell>
          <cell r="M20">
            <v>15184</v>
          </cell>
          <cell r="N20">
            <v>22776</v>
          </cell>
          <cell r="O20">
            <v>1.5</v>
          </cell>
          <cell r="P20" t="str">
            <v>Res. Lab/Offic</v>
          </cell>
          <cell r="Q20">
            <v>6000000</v>
          </cell>
          <cell r="R20">
            <v>6794292</v>
          </cell>
          <cell r="S20">
            <v>263.43519494204423</v>
          </cell>
          <cell r="T20">
            <v>298.30927291886195</v>
          </cell>
        </row>
        <row r="21">
          <cell r="A21">
            <v>8</v>
          </cell>
          <cell r="B21" t="str">
            <v>Band Building (P,C,E)</v>
          </cell>
          <cell r="C21">
            <v>203190</v>
          </cell>
          <cell r="D21">
            <v>2539871</v>
          </cell>
          <cell r="E21">
            <v>304784</v>
          </cell>
          <cell r="H21">
            <v>3047845</v>
          </cell>
          <cell r="I21" t="str">
            <v>* 12/2006</v>
          </cell>
          <cell r="L21" t="str">
            <v>Total Campus</v>
          </cell>
          <cell r="M21">
            <v>9379</v>
          </cell>
          <cell r="N21">
            <v>12455</v>
          </cell>
          <cell r="O21">
            <v>1.3279667341934107</v>
          </cell>
          <cell r="P21" t="str">
            <v>Gym/Off</v>
          </cell>
          <cell r="Q21">
            <v>1897983</v>
          </cell>
          <cell r="R21">
            <v>2500000</v>
          </cell>
          <cell r="S21">
            <v>152.3872340425532</v>
          </cell>
          <cell r="T21">
            <v>200.7226013649137</v>
          </cell>
        </row>
        <row r="22">
          <cell r="A22">
            <v>9</v>
          </cell>
          <cell r="B22" t="str">
            <v>Film and Digital Media Expansion (P,C,E)</v>
          </cell>
          <cell r="C22">
            <v>5771108</v>
          </cell>
          <cell r="H22">
            <v>5771108</v>
          </cell>
          <cell r="I22" t="str">
            <v>N/A</v>
          </cell>
          <cell r="L22" t="str">
            <v>Clge Arts Sci</v>
          </cell>
          <cell r="M22">
            <v>16780</v>
          </cell>
          <cell r="N22">
            <v>25170</v>
          </cell>
          <cell r="O22">
            <v>1.5</v>
          </cell>
          <cell r="P22" t="str">
            <v>Office/Classroom</v>
          </cell>
          <cell r="Q22">
            <v>3534788</v>
          </cell>
          <cell r="R22">
            <v>4500000</v>
          </cell>
          <cell r="S22">
            <v>140.43655145013906</v>
          </cell>
          <cell r="T22">
            <v>178.78426698450536</v>
          </cell>
        </row>
        <row r="23">
          <cell r="A23">
            <v>10</v>
          </cell>
          <cell r="B23" t="str">
            <v>Classroom Building II (P,C,E)</v>
          </cell>
          <cell r="C23">
            <v>1032788</v>
          </cell>
          <cell r="D23">
            <v>12909855</v>
          </cell>
          <cell r="E23">
            <v>1549183</v>
          </cell>
          <cell r="H23">
            <v>15491826</v>
          </cell>
          <cell r="I23" t="str">
            <v>N/A</v>
          </cell>
          <cell r="K23" t="str">
            <v>6/13/01    1.5</v>
          </cell>
          <cell r="L23" t="str">
            <v>Total Campus</v>
          </cell>
          <cell r="M23">
            <v>45000</v>
          </cell>
          <cell r="N23">
            <v>67500</v>
          </cell>
          <cell r="O23">
            <v>1.5</v>
          </cell>
          <cell r="P23" t="str">
            <v>Classroom/Office</v>
          </cell>
          <cell r="Q23">
            <v>9500000</v>
          </cell>
          <cell r="R23">
            <v>12000000</v>
          </cell>
          <cell r="S23">
            <v>140.74074074074073</v>
          </cell>
          <cell r="T23">
            <v>177.77777777777777</v>
          </cell>
        </row>
        <row r="24">
          <cell r="A24">
            <v>11</v>
          </cell>
          <cell r="B24" t="str">
            <v>Library Expansion (P,C) ( C,) (C,E)</v>
          </cell>
          <cell r="C24">
            <v>35909079</v>
          </cell>
          <cell r="D24">
            <v>35909079</v>
          </cell>
          <cell r="E24">
            <v>35909079</v>
          </cell>
          <cell r="H24">
            <v>107727237</v>
          </cell>
          <cell r="I24" t="str">
            <v>N/A</v>
          </cell>
          <cell r="K24">
            <v>37055</v>
          </cell>
          <cell r="L24" t="str">
            <v>Total Campus</v>
          </cell>
          <cell r="M24">
            <v>319302</v>
          </cell>
          <cell r="N24">
            <v>465542</v>
          </cell>
          <cell r="O24">
            <v>1.457999010341307</v>
          </cell>
          <cell r="P24" t="str">
            <v>Library/Study</v>
          </cell>
          <cell r="Q24">
            <v>62333425</v>
          </cell>
          <cell r="R24">
            <v>80000000</v>
          </cell>
          <cell r="S24">
            <v>133.8943102877936</v>
          </cell>
          <cell r="T24">
            <v>171.84271236537197</v>
          </cell>
        </row>
        <row r="25">
          <cell r="A25">
            <v>12</v>
          </cell>
          <cell r="B25" t="str">
            <v>Interdisplinary Research &amp; Incubator Fac. (P,C,E)</v>
          </cell>
          <cell r="D25">
            <v>1984564</v>
          </cell>
          <cell r="E25">
            <v>24807046</v>
          </cell>
          <cell r="F25">
            <v>2976846</v>
          </cell>
          <cell r="H25">
            <v>29768456</v>
          </cell>
          <cell r="I25" t="str">
            <v>N/A</v>
          </cell>
          <cell r="L25" t="str">
            <v>Engr-Arts Sci</v>
          </cell>
          <cell r="M25">
            <v>67340</v>
          </cell>
          <cell r="N25">
            <v>101010</v>
          </cell>
          <cell r="O25">
            <v>1.5</v>
          </cell>
          <cell r="P25" t="str">
            <v>Res. Lab/Offic</v>
          </cell>
          <cell r="Q25">
            <v>20500000</v>
          </cell>
          <cell r="R25">
            <v>25000000</v>
          </cell>
          <cell r="S25">
            <v>202.95020295020296</v>
          </cell>
          <cell r="T25">
            <v>247.5002475002475</v>
          </cell>
        </row>
        <row r="26">
          <cell r="A26">
            <v>13</v>
          </cell>
          <cell r="B26" t="str">
            <v>Engineering Building I Renovation (P,C,E)</v>
          </cell>
          <cell r="D26">
            <v>401903</v>
          </cell>
          <cell r="E26">
            <v>5023785</v>
          </cell>
          <cell r="F26">
            <v>602854</v>
          </cell>
          <cell r="H26">
            <v>6028542</v>
          </cell>
          <cell r="I26" t="str">
            <v>N/A</v>
          </cell>
          <cell r="J26">
            <v>35186</v>
          </cell>
          <cell r="K26" t="str">
            <v>6/13/01    1.4</v>
          </cell>
          <cell r="L26" t="str">
            <v>Clge of Engr</v>
          </cell>
          <cell r="M26">
            <v>16556</v>
          </cell>
          <cell r="N26">
            <v>24833</v>
          </cell>
          <cell r="O26">
            <v>1.4999395989369413</v>
          </cell>
          <cell r="P26" t="str">
            <v>Instr. Lab</v>
          </cell>
          <cell r="Q26">
            <v>2200000</v>
          </cell>
          <cell r="R26">
            <v>2600000</v>
          </cell>
          <cell r="S26">
            <v>88.59179317843193</v>
          </cell>
          <cell r="T26">
            <v>104.69939193814682</v>
          </cell>
        </row>
        <row r="27">
          <cell r="A27">
            <v>14</v>
          </cell>
          <cell r="B27" t="str">
            <v>Partnership III (P,C,E)</v>
          </cell>
          <cell r="E27">
            <v>1433830</v>
          </cell>
          <cell r="F27">
            <v>17922871</v>
          </cell>
          <cell r="G27">
            <v>2150745</v>
          </cell>
          <cell r="H27">
            <v>21507446</v>
          </cell>
          <cell r="I27" t="str">
            <v>NA</v>
          </cell>
          <cell r="M27">
            <v>61400</v>
          </cell>
          <cell r="N27">
            <v>92100</v>
          </cell>
          <cell r="O27">
            <v>1.5</v>
          </cell>
          <cell r="P27" t="str">
            <v>Res. Lab/Offic</v>
          </cell>
          <cell r="Q27">
            <v>16000000</v>
          </cell>
          <cell r="R27">
            <v>20000000</v>
          </cell>
          <cell r="S27">
            <v>173.7242128121607</v>
          </cell>
          <cell r="T27">
            <v>217.15526601520088</v>
          </cell>
        </row>
        <row r="28">
          <cell r="A28">
            <v>15</v>
          </cell>
          <cell r="B28" t="str">
            <v>Humanities &amp; Social Sciences II (P,C,E)</v>
          </cell>
          <cell r="E28">
            <v>1237928</v>
          </cell>
          <cell r="F28">
            <v>15474103</v>
          </cell>
          <cell r="G28">
            <v>1856892</v>
          </cell>
          <cell r="H28">
            <v>18568923</v>
          </cell>
          <cell r="I28" t="str">
            <v>N/A</v>
          </cell>
          <cell r="K28">
            <v>37055</v>
          </cell>
          <cell r="L28" t="str">
            <v>Clge Arts Sci</v>
          </cell>
          <cell r="M28">
            <v>54174</v>
          </cell>
          <cell r="N28">
            <v>81262</v>
          </cell>
          <cell r="O28">
            <v>1.5000184590393917</v>
          </cell>
          <cell r="P28" t="str">
            <v>Office/Computer</v>
          </cell>
          <cell r="Q28">
            <v>12000000</v>
          </cell>
          <cell r="R28">
            <v>14500000</v>
          </cell>
          <cell r="S28">
            <v>147.6704978956954</v>
          </cell>
          <cell r="T28">
            <v>178.43518495729862</v>
          </cell>
        </row>
        <row r="29">
          <cell r="A29">
            <v>16</v>
          </cell>
          <cell r="B29" t="str">
            <v>Nursing Annex (P,C,E)</v>
          </cell>
          <cell r="E29">
            <v>515149</v>
          </cell>
          <cell r="F29">
            <v>6439365</v>
          </cell>
          <cell r="G29">
            <v>772724</v>
          </cell>
          <cell r="H29">
            <v>7727238</v>
          </cell>
          <cell r="I29" t="str">
            <v>N/A</v>
          </cell>
          <cell r="K29">
            <v>37055</v>
          </cell>
          <cell r="L29" t="str">
            <v>CHPA</v>
          </cell>
          <cell r="M29">
            <v>22089</v>
          </cell>
          <cell r="N29">
            <v>33134</v>
          </cell>
          <cell r="O29">
            <v>1.5000226357010276</v>
          </cell>
          <cell r="P29" t="str">
            <v>Classroom/Office</v>
          </cell>
          <cell r="Q29">
            <v>5000000</v>
          </cell>
          <cell r="R29">
            <v>6250000</v>
          </cell>
          <cell r="S29">
            <v>150.90239633005373</v>
          </cell>
          <cell r="T29">
            <v>188.62799541256715</v>
          </cell>
        </row>
        <row r="30">
          <cell r="A30">
            <v>17</v>
          </cell>
          <cell r="B30" t="str">
            <v>Howard Phillips Hall Renovation (P,C,E)</v>
          </cell>
          <cell r="E30">
            <v>472583</v>
          </cell>
          <cell r="F30">
            <v>5907284</v>
          </cell>
          <cell r="G30">
            <v>708874</v>
          </cell>
          <cell r="H30">
            <v>7088741</v>
          </cell>
          <cell r="I30" t="str">
            <v>N/A</v>
          </cell>
          <cell r="K30" t="str">
            <v>6/13/01    2.1</v>
          </cell>
          <cell r="L30" t="str">
            <v>Total Campus</v>
          </cell>
          <cell r="M30">
            <v>20500</v>
          </cell>
          <cell r="N30">
            <v>26650</v>
          </cell>
          <cell r="O30">
            <v>1.3</v>
          </cell>
          <cell r="P30" t="str">
            <v>Classroom/Office</v>
          </cell>
          <cell r="Q30">
            <v>2800000</v>
          </cell>
          <cell r="R30">
            <v>3330000</v>
          </cell>
          <cell r="S30">
            <v>105.0656660412758</v>
          </cell>
          <cell r="T30">
            <v>124.953095684803</v>
          </cell>
        </row>
        <row r="31">
          <cell r="A31">
            <v>18</v>
          </cell>
          <cell r="B31" t="str">
            <v>Arts Complex III - Music (P,C)</v>
          </cell>
          <cell r="F31">
            <v>612831</v>
          </cell>
          <cell r="G31">
            <v>7660393</v>
          </cell>
          <cell r="H31">
            <v>8273224</v>
          </cell>
          <cell r="I31" t="str">
            <v>N/A</v>
          </cell>
          <cell r="K31">
            <v>37055</v>
          </cell>
          <cell r="L31" t="str">
            <v>Total Campus</v>
          </cell>
          <cell r="M31">
            <v>26414</v>
          </cell>
          <cell r="N31">
            <v>39621</v>
          </cell>
          <cell r="O31">
            <v>1.5</v>
          </cell>
          <cell r="P31" t="str">
            <v>Office</v>
          </cell>
          <cell r="Q31">
            <v>6000000</v>
          </cell>
          <cell r="R31">
            <v>7500000</v>
          </cell>
          <cell r="S31">
            <v>151.43484515787083</v>
          </cell>
          <cell r="T31">
            <v>189.29355644733855</v>
          </cell>
        </row>
        <row r="32">
          <cell r="A32">
            <v>19</v>
          </cell>
          <cell r="B32" t="str">
            <v>Interdisplinary Research Building II (P,C)</v>
          </cell>
          <cell r="F32">
            <v>1392436</v>
          </cell>
          <cell r="G32">
            <v>17405454</v>
          </cell>
          <cell r="H32">
            <v>18797890</v>
          </cell>
          <cell r="I32" t="str">
            <v>N/A</v>
          </cell>
          <cell r="K32">
            <v>37055</v>
          </cell>
          <cell r="L32" t="str">
            <v>Engr-Arts Sci</v>
          </cell>
          <cell r="M32">
            <v>47248</v>
          </cell>
          <cell r="N32">
            <v>70872</v>
          </cell>
          <cell r="O32">
            <v>1.5</v>
          </cell>
          <cell r="P32" t="str">
            <v>Res. Lab/Offic</v>
          </cell>
          <cell r="Q32">
            <v>11600000</v>
          </cell>
          <cell r="R32">
            <v>14000000</v>
          </cell>
          <cell r="S32">
            <v>163.67535839259511</v>
          </cell>
          <cell r="T32">
            <v>197.53922564623548</v>
          </cell>
        </row>
        <row r="33">
          <cell r="A33">
            <v>20</v>
          </cell>
          <cell r="B33" t="str">
            <v>Humanities &amp; Fine Arts Renovation (P)</v>
          </cell>
          <cell r="G33">
            <v>765582</v>
          </cell>
          <cell r="H33">
            <v>765582</v>
          </cell>
          <cell r="I33" t="str">
            <v>N/A</v>
          </cell>
          <cell r="L33" t="str">
            <v>Clge Arts Sci</v>
          </cell>
          <cell r="M33">
            <v>33361</v>
          </cell>
          <cell r="N33">
            <v>33361</v>
          </cell>
          <cell r="O33">
            <v>1</v>
          </cell>
          <cell r="P33" t="str">
            <v>Office/Classroom</v>
          </cell>
          <cell r="Q33">
            <v>5200000</v>
          </cell>
          <cell r="R33">
            <v>6220000</v>
          </cell>
          <cell r="S33">
            <v>155.8706273792752</v>
          </cell>
          <cell r="T33">
            <v>186.44525044213302</v>
          </cell>
        </row>
        <row r="34">
          <cell r="A34">
            <v>21</v>
          </cell>
          <cell r="B34" t="str">
            <v>Film - Arts &amp; Sciences II Building (P)</v>
          </cell>
          <cell r="G34">
            <v>669788</v>
          </cell>
          <cell r="H34">
            <v>669788</v>
          </cell>
          <cell r="I34" t="str">
            <v>N/A</v>
          </cell>
          <cell r="L34" t="str">
            <v>Clge Arts Sci</v>
          </cell>
          <cell r="M34">
            <v>28621</v>
          </cell>
          <cell r="N34">
            <v>42932</v>
          </cell>
          <cell r="O34">
            <v>1.5000174696900876</v>
          </cell>
          <cell r="P34" t="str">
            <v>Teach. Lab/Class.</v>
          </cell>
          <cell r="Q34">
            <v>6500000</v>
          </cell>
          <cell r="R34">
            <v>7750000</v>
          </cell>
          <cell r="S34">
            <v>151.40221746016957</v>
          </cell>
          <cell r="T34">
            <v>180.51802851020219</v>
          </cell>
        </row>
        <row r="35">
          <cell r="A35">
            <v>22</v>
          </cell>
          <cell r="B35" t="str">
            <v>Education III Building (P)</v>
          </cell>
          <cell r="G35">
            <v>1247527</v>
          </cell>
          <cell r="H35">
            <v>1247527</v>
          </cell>
          <cell r="I35" t="str">
            <v>N/A</v>
          </cell>
          <cell r="L35" t="str">
            <v>Clge Education</v>
          </cell>
          <cell r="M35">
            <v>53742</v>
          </cell>
          <cell r="N35">
            <v>80612</v>
          </cell>
          <cell r="O35">
            <v>1.4999813925793606</v>
          </cell>
          <cell r="P35" t="str">
            <v>Class/Teach Lab/Off.</v>
          </cell>
          <cell r="Q35">
            <v>12000000</v>
          </cell>
          <cell r="R35">
            <v>14440000</v>
          </cell>
          <cell r="S35">
            <v>148.86121173026348</v>
          </cell>
          <cell r="T35">
            <v>179.12965811541707</v>
          </cell>
        </row>
        <row r="36">
          <cell r="A36">
            <v>23</v>
          </cell>
          <cell r="B36" t="str">
            <v>Theater Bldg Renovation (P)</v>
          </cell>
          <cell r="G36">
            <v>329496</v>
          </cell>
          <cell r="H36">
            <v>329496</v>
          </cell>
          <cell r="I36" t="str">
            <v>N/A</v>
          </cell>
          <cell r="L36" t="str">
            <v>Clge Arts Sci</v>
          </cell>
          <cell r="M36">
            <v>14298</v>
          </cell>
          <cell r="N36">
            <v>18650</v>
          </cell>
          <cell r="O36">
            <v>1.3043782347181423</v>
          </cell>
          <cell r="P36" t="str">
            <v>Office/Acdem. Spt</v>
          </cell>
          <cell r="Q36">
            <v>2000000</v>
          </cell>
          <cell r="R36">
            <v>2400000</v>
          </cell>
          <cell r="S36">
            <v>107.23860589812332</v>
          </cell>
          <cell r="T36">
            <v>128.686327077748</v>
          </cell>
        </row>
        <row r="37">
          <cell r="A37">
            <v>24</v>
          </cell>
          <cell r="B37" t="str">
            <v>Simulation &amp; Training Building (P)</v>
          </cell>
          <cell r="G37">
            <v>1433830</v>
          </cell>
          <cell r="H37">
            <v>1433830</v>
          </cell>
          <cell r="I37" t="str">
            <v>N/A</v>
          </cell>
          <cell r="L37" t="str">
            <v>Clge of Engr</v>
          </cell>
          <cell r="M37">
            <v>46992</v>
          </cell>
          <cell r="N37">
            <v>70488</v>
          </cell>
          <cell r="O37">
            <v>1.5</v>
          </cell>
          <cell r="P37" t="str">
            <v>Office/Computer</v>
          </cell>
          <cell r="Q37">
            <v>11600000</v>
          </cell>
          <cell r="R37">
            <v>14200000</v>
          </cell>
          <cell r="S37">
            <v>164.56701849960277</v>
          </cell>
          <cell r="T37">
            <v>201.4527295426172</v>
          </cell>
        </row>
        <row r="38">
          <cell r="A38">
            <v>25</v>
          </cell>
          <cell r="B38" t="str">
            <v>Business Admin. III Bldg. (P)</v>
          </cell>
          <cell r="G38">
            <v>958490</v>
          </cell>
          <cell r="H38">
            <v>958490</v>
          </cell>
          <cell r="I38" t="str">
            <v>N/A</v>
          </cell>
          <cell r="L38" t="str">
            <v>Clge of Business</v>
          </cell>
          <cell r="M38">
            <v>41966</v>
          </cell>
          <cell r="N38">
            <v>62950</v>
          </cell>
          <cell r="O38">
            <v>1.5000238288138017</v>
          </cell>
          <cell r="P38" t="str">
            <v>Office/Computer</v>
          </cell>
          <cell r="Q38">
            <v>9000000</v>
          </cell>
          <cell r="R38">
            <v>10700000</v>
          </cell>
          <cell r="S38">
            <v>142.97061159650517</v>
          </cell>
          <cell r="T38">
            <v>169.9761715647339</v>
          </cell>
        </row>
        <row r="39">
          <cell r="A39">
            <v>26</v>
          </cell>
          <cell r="B39" t="str">
            <v>Burnett Bio-Medical Science Enhancement (C,E)</v>
          </cell>
          <cell r="C39">
            <v>1256500</v>
          </cell>
          <cell r="D39">
            <v>2500000</v>
          </cell>
          <cell r="H39">
            <v>3756500</v>
          </cell>
          <cell r="I39" t="str">
            <v>* 12/2006</v>
          </cell>
          <cell r="K39">
            <v>37055</v>
          </cell>
          <cell r="L39" t="str">
            <v>Clge Arts Sci</v>
          </cell>
          <cell r="M39">
            <v>68000</v>
          </cell>
          <cell r="N39">
            <v>102000</v>
          </cell>
          <cell r="O39">
            <v>1.5</v>
          </cell>
          <cell r="P39" t="str">
            <v>Res. Lab/Offic</v>
          </cell>
          <cell r="Q39">
            <v>15153031</v>
          </cell>
          <cell r="R39">
            <v>20000000</v>
          </cell>
          <cell r="S39">
            <v>148.55912745098038</v>
          </cell>
          <cell r="T39">
            <v>196.07843137254903</v>
          </cell>
        </row>
        <row r="40">
          <cell r="A40">
            <v>27</v>
          </cell>
          <cell r="B40" t="str">
            <v>Burnett Bio-Medical Science Center Infrastructure (C,)</v>
          </cell>
          <cell r="C40">
            <v>7500000</v>
          </cell>
          <cell r="H40">
            <v>7500000</v>
          </cell>
          <cell r="I40" t="str">
            <v>* 12/2006</v>
          </cell>
          <cell r="L40" t="str">
            <v>Total Campus</v>
          </cell>
          <cell r="M40">
            <v>215181</v>
          </cell>
          <cell r="N40">
            <v>271801</v>
          </cell>
          <cell r="O40">
            <v>1.2631273207206957</v>
          </cell>
          <cell r="P40" t="str">
            <v>Auditorium</v>
          </cell>
          <cell r="Q40">
            <v>61235773</v>
          </cell>
          <cell r="R40">
            <v>78000000</v>
          </cell>
          <cell r="S40">
            <v>225.29634916722162</v>
          </cell>
          <cell r="T40">
            <v>286.97466160904486</v>
          </cell>
        </row>
        <row r="41">
          <cell r="A41">
            <v>28</v>
          </cell>
          <cell r="B41" t="str">
            <v>Burnett Bio-Medical Science Center (C,E)</v>
          </cell>
          <cell r="C41">
            <v>9000000</v>
          </cell>
          <cell r="H41">
            <v>9000000</v>
          </cell>
          <cell r="I41" t="str">
            <v>* 12/2006</v>
          </cell>
          <cell r="L41" t="str">
            <v>Clge Arts Sci</v>
          </cell>
        </row>
        <row r="42">
          <cell r="A42">
            <v>29</v>
          </cell>
          <cell r="B42" t="str">
            <v>Laboratory Instruction Building (P,C,E)</v>
          </cell>
          <cell r="C42">
            <v>23000000</v>
          </cell>
          <cell r="H42">
            <v>23000000</v>
          </cell>
          <cell r="I42" t="str">
            <v>* 12/2006</v>
          </cell>
          <cell r="L42" t="str">
            <v>Clge Arts Sci</v>
          </cell>
          <cell r="M42">
            <v>49415</v>
          </cell>
          <cell r="N42">
            <v>74122</v>
          </cell>
          <cell r="O42">
            <v>1.5</v>
          </cell>
          <cell r="P42" t="str">
            <v>Lab/Off</v>
          </cell>
          <cell r="Q42">
            <v>11590756</v>
          </cell>
          <cell r="R42">
            <v>15000000</v>
          </cell>
          <cell r="S42">
            <v>156.37403200129515</v>
          </cell>
          <cell r="T42">
            <v>202.36906721351286</v>
          </cell>
        </row>
        <row r="43">
          <cell r="A43">
            <v>30</v>
          </cell>
          <cell r="B43" t="str">
            <v>Medical School Library (P,C,E)</v>
          </cell>
          <cell r="C43">
            <v>8000000</v>
          </cell>
          <cell r="H43">
            <v>8000000</v>
          </cell>
          <cell r="I43" t="str">
            <v>* 12/2006</v>
          </cell>
          <cell r="L43" t="str">
            <v>Clge Arts Sci</v>
          </cell>
          <cell r="P43" t="str">
            <v>Library/Study</v>
          </cell>
        </row>
        <row r="44">
          <cell r="A44">
            <v>31</v>
          </cell>
          <cell r="B44" t="str">
            <v>Psychology (E)</v>
          </cell>
          <cell r="C44">
            <v>5000</v>
          </cell>
          <cell r="D44">
            <v>5000</v>
          </cell>
          <cell r="E44">
            <v>5000</v>
          </cell>
          <cell r="H44">
            <v>15000</v>
          </cell>
          <cell r="I44" t="str">
            <v>* 12/2006</v>
          </cell>
          <cell r="L44" t="str">
            <v>Clge Arts Sci</v>
          </cell>
          <cell r="M44" t="str">
            <v>N/A</v>
          </cell>
          <cell r="N44" t="str">
            <v>N/A</v>
          </cell>
          <cell r="P44" t="str">
            <v>Res.Lab/Office</v>
          </cell>
        </row>
        <row r="45">
          <cell r="A45">
            <v>32</v>
          </cell>
          <cell r="B45" t="str">
            <v>Engineering III Enhancement (E)</v>
          </cell>
          <cell r="C45">
            <v>636000</v>
          </cell>
          <cell r="D45">
            <v>2384863</v>
          </cell>
          <cell r="H45">
            <v>3020863</v>
          </cell>
          <cell r="I45" t="str">
            <v>* 12/2006</v>
          </cell>
          <cell r="L45" t="str">
            <v>Clge of Engr</v>
          </cell>
          <cell r="M45">
            <v>20534</v>
          </cell>
          <cell r="N45">
            <v>30000</v>
          </cell>
          <cell r="O45">
            <v>1.4609915262491477</v>
          </cell>
          <cell r="P45" t="str">
            <v>Lab/Off/Class</v>
          </cell>
          <cell r="Q45">
            <v>4354771</v>
          </cell>
          <cell r="R45">
            <v>5000000</v>
          </cell>
          <cell r="S45">
            <v>145.15903333333333</v>
          </cell>
          <cell r="T45">
            <v>166.66666666666666</v>
          </cell>
        </row>
        <row r="46">
          <cell r="A46">
            <v>33</v>
          </cell>
          <cell r="B46" t="str">
            <v>UCF-Hubbs-SeaWorld Research Institute (P,C,E)</v>
          </cell>
          <cell r="C46">
            <v>5000000</v>
          </cell>
          <cell r="H46">
            <v>5000000</v>
          </cell>
          <cell r="I46" t="str">
            <v>* 12/2006</v>
          </cell>
          <cell r="J46">
            <v>36951</v>
          </cell>
          <cell r="K46">
            <v>37055</v>
          </cell>
          <cell r="L46" t="str">
            <v>Total Campus</v>
          </cell>
          <cell r="M46">
            <v>11099</v>
          </cell>
          <cell r="N46">
            <v>16648</v>
          </cell>
          <cell r="O46">
            <v>1.5</v>
          </cell>
          <cell r="P46" t="str">
            <v>Lab/Off/Class</v>
          </cell>
          <cell r="Q46">
            <v>4166667</v>
          </cell>
          <cell r="R46">
            <v>5000000</v>
          </cell>
          <cell r="S46">
            <v>250.28033397405093</v>
          </cell>
          <cell r="T46">
            <v>300.33637674195097</v>
          </cell>
        </row>
        <row r="47">
          <cell r="A47">
            <v>34</v>
          </cell>
          <cell r="B47" t="str">
            <v>Morgridge National Reading Center (P,C,E)</v>
          </cell>
          <cell r="C47">
            <v>4200000</v>
          </cell>
          <cell r="D47">
            <v>500000</v>
          </cell>
          <cell r="H47">
            <v>4700000</v>
          </cell>
          <cell r="I47" t="str">
            <v>* 12/2006</v>
          </cell>
          <cell r="L47" t="str">
            <v>Clge Education</v>
          </cell>
          <cell r="M47">
            <v>16077</v>
          </cell>
          <cell r="N47">
            <v>24511</v>
          </cell>
          <cell r="O47">
            <v>1.524600360763824</v>
          </cell>
          <cell r="P47" t="str">
            <v>Classroom/Office</v>
          </cell>
          <cell r="Q47">
            <v>4200000</v>
          </cell>
          <cell r="R47">
            <v>5200000</v>
          </cell>
          <cell r="S47">
            <v>171.35163804006365</v>
          </cell>
          <cell r="T47">
            <v>212.14964709722165</v>
          </cell>
        </row>
        <row r="48">
          <cell r="A48">
            <v>35</v>
          </cell>
          <cell r="B48" t="str">
            <v>Civil &amp; Environmental Center (P,C,E)</v>
          </cell>
          <cell r="D48">
            <v>1160667</v>
          </cell>
          <cell r="E48">
            <v>14508333</v>
          </cell>
          <cell r="F48">
            <v>1741000</v>
          </cell>
          <cell r="H48">
            <v>17410000</v>
          </cell>
          <cell r="I48" t="str">
            <v>* 12/2006</v>
          </cell>
          <cell r="L48" t="str">
            <v>Clge of Engr</v>
          </cell>
          <cell r="P48" t="str">
            <v>Res. Lab/Offices</v>
          </cell>
          <cell r="Q48">
            <v>14508333</v>
          </cell>
          <cell r="R48">
            <v>17410000</v>
          </cell>
        </row>
        <row r="49">
          <cell r="A49">
            <v>36</v>
          </cell>
          <cell r="B49" t="str">
            <v>Orlando Repertory Theatre III Renovations (C,)</v>
          </cell>
          <cell r="C49">
            <v>75000</v>
          </cell>
          <cell r="D49">
            <v>75000</v>
          </cell>
          <cell r="E49">
            <v>75000</v>
          </cell>
          <cell r="H49">
            <v>225000</v>
          </cell>
          <cell r="I49" t="str">
            <v>* 12/2006</v>
          </cell>
          <cell r="L49" t="str">
            <v>Clge of Engr</v>
          </cell>
          <cell r="M49">
            <v>8000</v>
          </cell>
          <cell r="N49">
            <v>12000</v>
          </cell>
          <cell r="O49">
            <v>1.5</v>
          </cell>
          <cell r="P49" t="str">
            <v>Res. Lab/Offices</v>
          </cell>
          <cell r="Q49">
            <v>545000</v>
          </cell>
          <cell r="R49">
            <v>545000</v>
          </cell>
          <cell r="S49">
            <v>45.416666666666664</v>
          </cell>
          <cell r="T49">
            <v>45.416666666666664</v>
          </cell>
        </row>
        <row r="50">
          <cell r="A50">
            <v>37</v>
          </cell>
          <cell r="B50" t="str">
            <v>Arts Complex II Enhancement (P,C)</v>
          </cell>
          <cell r="C50">
            <v>100000</v>
          </cell>
          <cell r="D50">
            <v>2400000</v>
          </cell>
          <cell r="H50">
            <v>2500000</v>
          </cell>
          <cell r="I50" t="str">
            <v>* 12/2006</v>
          </cell>
          <cell r="L50" t="str">
            <v>Clge Arts Sci</v>
          </cell>
          <cell r="M50">
            <v>22216</v>
          </cell>
          <cell r="N50">
            <v>30624</v>
          </cell>
          <cell r="O50">
            <v>1.3784659704717321</v>
          </cell>
          <cell r="P50" t="str">
            <v>Lab/Off/aud</v>
          </cell>
          <cell r="Q50">
            <v>4409504</v>
          </cell>
          <cell r="R50">
            <v>5000000</v>
          </cell>
          <cell r="S50">
            <v>143.98850574712642</v>
          </cell>
          <cell r="T50">
            <v>163.27063740856843</v>
          </cell>
        </row>
        <row r="51">
          <cell r="A51">
            <v>38</v>
          </cell>
          <cell r="B51" t="str">
            <v>Career Services &amp; Experiential Learning Ctr. (P,C,E)</v>
          </cell>
          <cell r="C51">
            <v>5000000</v>
          </cell>
          <cell r="H51">
            <v>5000000</v>
          </cell>
          <cell r="I51" t="str">
            <v>* 12/2006</v>
          </cell>
          <cell r="L51" t="str">
            <v>Total Campus</v>
          </cell>
          <cell r="M51">
            <v>17750</v>
          </cell>
          <cell r="N51">
            <v>26325</v>
          </cell>
          <cell r="O51">
            <v>1.4830985915492958</v>
          </cell>
          <cell r="P51" t="str">
            <v>Off/suppt</v>
          </cell>
          <cell r="Q51">
            <v>3540204</v>
          </cell>
          <cell r="R51">
            <v>4500000</v>
          </cell>
          <cell r="S51">
            <v>134.48068376068377</v>
          </cell>
          <cell r="T51">
            <v>170.94017094017093</v>
          </cell>
        </row>
        <row r="52">
          <cell r="A52">
            <v>39</v>
          </cell>
          <cell r="B52" t="str">
            <v>Creative School Expansion (P,C,E)</v>
          </cell>
          <cell r="E52">
            <v>1500000</v>
          </cell>
          <cell r="H52">
            <v>1500000</v>
          </cell>
          <cell r="L52" t="str">
            <v>Total Campus</v>
          </cell>
          <cell r="M52">
            <v>6271</v>
          </cell>
          <cell r="N52">
            <v>9407</v>
          </cell>
          <cell r="O52">
            <v>1.5000797321001436</v>
          </cell>
          <cell r="P52" t="str">
            <v>Classroom/Office</v>
          </cell>
          <cell r="Q52">
            <v>1500000</v>
          </cell>
          <cell r="R52">
            <v>1500000</v>
          </cell>
          <cell r="S52">
            <v>159.45572446050812</v>
          </cell>
          <cell r="T52">
            <v>159.45572446050812</v>
          </cell>
        </row>
        <row r="53">
          <cell r="A53">
            <v>40</v>
          </cell>
          <cell r="B53" t="str">
            <v>Enivronmental Center (P,C,E)</v>
          </cell>
          <cell r="E53">
            <v>250000</v>
          </cell>
          <cell r="F53">
            <v>2000000</v>
          </cell>
          <cell r="G53">
            <v>250000</v>
          </cell>
          <cell r="H53">
            <v>2500000</v>
          </cell>
          <cell r="L53" t="str">
            <v>Total Campus</v>
          </cell>
          <cell r="M53">
            <v>7960</v>
          </cell>
          <cell r="N53">
            <v>11941</v>
          </cell>
          <cell r="O53">
            <v>1.5001256281407036</v>
          </cell>
          <cell r="P53" t="str">
            <v>Class/Off</v>
          </cell>
          <cell r="Q53">
            <v>1897983</v>
          </cell>
          <cell r="R53">
            <v>2500000</v>
          </cell>
          <cell r="S53">
            <v>158.9467381291349</v>
          </cell>
          <cell r="T53">
            <v>209.36269994137845</v>
          </cell>
        </row>
        <row r="54">
          <cell r="B54" t="str">
            <v>TOTAL</v>
          </cell>
          <cell r="C54">
            <v>123630474</v>
          </cell>
          <cell r="D54">
            <v>118148707</v>
          </cell>
          <cell r="E54">
            <v>102337048</v>
          </cell>
          <cell r="F54">
            <v>64069590</v>
          </cell>
          <cell r="G54">
            <v>46209795</v>
          </cell>
          <cell r="H54">
            <v>454395614</v>
          </cell>
        </row>
        <row r="57">
          <cell r="B57" t="str">
            <v>FECGP = Facility Enhancement Challenge Grant Program</v>
          </cell>
        </row>
        <row r="58">
          <cell r="B58" t="str">
            <v>*If project is a FECGP project, report only the state share and cite date that the matching requirement is expected to be received.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8-09 VER G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3"/>
  <sheetViews>
    <sheetView tabSelected="1" zoomScale="85" zoomScaleNormal="85" workbookViewId="0" topLeftCell="D1">
      <selection activeCell="I27" sqref="I27"/>
    </sheetView>
  </sheetViews>
  <sheetFormatPr defaultColWidth="5.8515625" defaultRowHeight="12.75"/>
  <cols>
    <col min="1" max="1" width="8.421875" style="3" customWidth="1"/>
    <col min="2" max="2" width="68.28125" style="3" bestFit="1" customWidth="1"/>
    <col min="3" max="3" width="16.8515625" style="3" hidden="1" customWidth="1"/>
    <col min="4" max="4" width="17.00390625" style="3" bestFit="1" customWidth="1"/>
    <col min="5" max="5" width="17.28125" style="3" bestFit="1" customWidth="1"/>
    <col min="6" max="6" width="17.28125" style="2" bestFit="1" customWidth="1"/>
    <col min="7" max="7" width="3.421875" style="2" customWidth="1"/>
    <col min="8" max="8" width="17.28125" style="3" bestFit="1" customWidth="1"/>
    <col min="9" max="9" width="16.7109375" style="154" bestFit="1" customWidth="1"/>
    <col min="10" max="10" width="18.00390625" style="3" bestFit="1" customWidth="1"/>
    <col min="11" max="11" width="18.421875" style="3" bestFit="1" customWidth="1"/>
    <col min="12" max="12" width="3.57421875" style="3" customWidth="1"/>
    <col min="13" max="13" width="18.28125" style="3" bestFit="1" customWidth="1"/>
    <col min="14" max="14" width="12.140625" style="3" bestFit="1" customWidth="1"/>
    <col min="15" max="16384" width="5.8515625" style="3" customWidth="1"/>
  </cols>
  <sheetData>
    <row r="1" spans="1:9" ht="13.5" customHeight="1">
      <c r="A1" s="1" t="s">
        <v>0</v>
      </c>
      <c r="B1" s="1"/>
      <c r="C1" s="1"/>
      <c r="D1" s="1"/>
      <c r="E1" s="1"/>
      <c r="I1" s="3"/>
    </row>
    <row r="2" spans="1:13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47"/>
      <c r="M2" s="147"/>
    </row>
    <row r="3" spans="1:13" ht="13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47"/>
      <c r="M3" s="147"/>
    </row>
    <row r="4" spans="1:13" ht="13.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47"/>
      <c r="M4" s="147"/>
    </row>
    <row r="5" spans="1:13" ht="13.5" customHeight="1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47"/>
      <c r="M5" s="147"/>
    </row>
    <row r="6" spans="1:13" ht="13.5" customHeight="1">
      <c r="A6" s="150">
        <v>40254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47"/>
      <c r="M6" s="147"/>
    </row>
    <row r="7" spans="1:13" ht="16.5">
      <c r="A7" s="169"/>
      <c r="B7" s="170"/>
      <c r="C7" s="170"/>
      <c r="D7" s="170"/>
      <c r="E7" s="170"/>
      <c r="F7" s="148"/>
      <c r="G7" s="148"/>
      <c r="H7" s="148"/>
      <c r="I7" s="148"/>
      <c r="J7" s="148"/>
      <c r="K7" s="149"/>
      <c r="L7" s="147"/>
      <c r="M7" s="147"/>
    </row>
    <row r="8" spans="1:9" ht="16.5">
      <c r="A8" s="5"/>
      <c r="B8" s="6"/>
      <c r="C8" s="6"/>
      <c r="D8" s="6"/>
      <c r="E8" s="6"/>
      <c r="I8" s="3"/>
    </row>
    <row r="9" spans="1:13" ht="30.75">
      <c r="A9" s="5"/>
      <c r="B9" s="6"/>
      <c r="C9" s="171" t="s">
        <v>5</v>
      </c>
      <c r="D9" s="171"/>
      <c r="E9" s="171"/>
      <c r="G9" s="7"/>
      <c r="H9" s="172" t="s">
        <v>6</v>
      </c>
      <c r="I9" s="172"/>
      <c r="J9" s="172"/>
      <c r="K9" s="173"/>
      <c r="M9" s="8" t="s">
        <v>7</v>
      </c>
    </row>
    <row r="10" spans="1:13" s="15" customFormat="1" ht="16.5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10" t="s">
        <v>13</v>
      </c>
      <c r="G10" s="11"/>
      <c r="H10" s="12" t="s">
        <v>14</v>
      </c>
      <c r="I10" s="155" t="s">
        <v>15</v>
      </c>
      <c r="J10" s="12" t="s">
        <v>16</v>
      </c>
      <c r="K10" s="10" t="s">
        <v>17</v>
      </c>
      <c r="L10" s="13"/>
      <c r="M10" s="14"/>
    </row>
    <row r="11" spans="2:12" s="16" customFormat="1" ht="16.5">
      <c r="B11" s="17"/>
      <c r="C11" s="18"/>
      <c r="D11" s="18"/>
      <c r="E11" s="18"/>
      <c r="F11" s="19"/>
      <c r="G11" s="20"/>
      <c r="H11" s="21"/>
      <c r="I11" s="156"/>
      <c r="J11" s="21"/>
      <c r="K11" s="21"/>
      <c r="L11" s="22"/>
    </row>
    <row r="12" spans="1:12" ht="16.5">
      <c r="A12" s="4" t="s">
        <v>18</v>
      </c>
      <c r="B12" s="23" t="s">
        <v>39</v>
      </c>
      <c r="C12" s="24">
        <v>13634000</v>
      </c>
      <c r="D12" s="24">
        <v>14025000</v>
      </c>
      <c r="E12" s="25">
        <v>15000000</v>
      </c>
      <c r="F12" s="3">
        <v>11837732.669610001</v>
      </c>
      <c r="G12" s="26"/>
      <c r="H12" s="3">
        <v>12086416</v>
      </c>
      <c r="I12" s="154">
        <v>5142581</v>
      </c>
      <c r="J12" s="3">
        <v>7106421</v>
      </c>
      <c r="K12" s="3">
        <f>SUM(H12:J12)</f>
        <v>24335418</v>
      </c>
      <c r="L12" s="27"/>
    </row>
    <row r="13" spans="1:13" ht="16.5">
      <c r="A13" s="32"/>
      <c r="B13" s="28" t="s">
        <v>116</v>
      </c>
      <c r="C13" s="38"/>
      <c r="D13" s="38"/>
      <c r="E13" s="167">
        <v>6000000</v>
      </c>
      <c r="F13" s="34"/>
      <c r="G13" s="35"/>
      <c r="H13" s="36">
        <v>3000000</v>
      </c>
      <c r="I13" s="157"/>
      <c r="J13" s="36">
        <v>18224370</v>
      </c>
      <c r="K13" s="3">
        <f>SUM(H13:J13)</f>
        <v>21224370</v>
      </c>
      <c r="L13" s="27"/>
      <c r="M13" s="3">
        <f>61000000-E13-H13-J13</f>
        <v>33775630</v>
      </c>
    </row>
    <row r="14" spans="1:13" ht="16.5">
      <c r="A14" s="4"/>
      <c r="B14" s="28" t="s">
        <v>40</v>
      </c>
      <c r="C14" s="29"/>
      <c r="D14" s="29"/>
      <c r="E14" s="30">
        <v>7608204</v>
      </c>
      <c r="F14" s="3"/>
      <c r="G14" s="31"/>
      <c r="L14" s="27"/>
      <c r="M14" s="3" t="s">
        <v>19</v>
      </c>
    </row>
    <row r="15" spans="1:12" ht="16.5">
      <c r="A15" s="32"/>
      <c r="B15" s="33" t="s">
        <v>41</v>
      </c>
      <c r="C15" s="24">
        <v>33941300</v>
      </c>
      <c r="D15" s="24">
        <v>19429198</v>
      </c>
      <c r="E15" s="30">
        <v>14443490</v>
      </c>
      <c r="F15" s="34"/>
      <c r="G15" s="35"/>
      <c r="H15" s="36"/>
      <c r="I15" s="157"/>
      <c r="J15" s="36"/>
      <c r="K15" s="36"/>
      <c r="L15" s="27"/>
    </row>
    <row r="16" spans="1:12" ht="16.5">
      <c r="A16" s="32"/>
      <c r="B16" s="37" t="s">
        <v>42</v>
      </c>
      <c r="C16" s="38"/>
      <c r="D16" s="24">
        <v>26972951</v>
      </c>
      <c r="E16" s="30">
        <v>22382149</v>
      </c>
      <c r="F16" s="34"/>
      <c r="G16" s="35"/>
      <c r="H16" s="36"/>
      <c r="I16" s="157"/>
      <c r="J16" s="36"/>
      <c r="K16" s="36"/>
      <c r="L16" s="27"/>
    </row>
    <row r="17" spans="1:12" ht="16.5">
      <c r="A17" s="32"/>
      <c r="B17" s="39" t="s">
        <v>43</v>
      </c>
      <c r="C17" s="24">
        <v>20750000</v>
      </c>
      <c r="D17" s="24">
        <v>34750000</v>
      </c>
      <c r="E17" s="41"/>
      <c r="F17" s="34"/>
      <c r="G17" s="40"/>
      <c r="H17" s="36"/>
      <c r="I17" s="157"/>
      <c r="J17" s="36"/>
      <c r="K17" s="36"/>
      <c r="L17" s="27"/>
    </row>
    <row r="18" spans="1:14" ht="16.5">
      <c r="A18" s="44"/>
      <c r="B18" s="45" t="s">
        <v>20</v>
      </c>
      <c r="C18" s="46">
        <f>SUM(C12:C17)</f>
        <v>68325300</v>
      </c>
      <c r="D18" s="46">
        <f>SUM(D12:D17)</f>
        <v>95177149</v>
      </c>
      <c r="E18" s="46">
        <f>SUM(E12:E17)</f>
        <v>65433843</v>
      </c>
      <c r="F18" s="47">
        <f>SUM(F12:F17)</f>
        <v>11837732.669610001</v>
      </c>
      <c r="G18" s="43"/>
      <c r="H18" s="47">
        <f>SUM(H12:H17)</f>
        <v>15086416</v>
      </c>
      <c r="I18" s="158">
        <f>SUM(I12:I17)</f>
        <v>5142581</v>
      </c>
      <c r="J18" s="47">
        <f>SUM(J12:J17)</f>
        <v>25330791</v>
      </c>
      <c r="K18" s="47">
        <f>SUM(K12:K17)</f>
        <v>45559788</v>
      </c>
      <c r="L18" s="48"/>
      <c r="M18" s="47">
        <f>SUM(M12:M17)</f>
        <v>33775630</v>
      </c>
      <c r="N18" s="49">
        <f>H18/$H$147</f>
        <v>0.0985371226576737</v>
      </c>
    </row>
    <row r="19" spans="1:12" ht="16.5">
      <c r="A19" s="44"/>
      <c r="B19" s="50"/>
      <c r="C19" s="51"/>
      <c r="D19" s="51"/>
      <c r="E19" s="51"/>
      <c r="F19" s="34"/>
      <c r="G19" s="52"/>
      <c r="H19" s="36"/>
      <c r="I19" s="157"/>
      <c r="J19" s="36"/>
      <c r="K19" s="36"/>
      <c r="L19" s="27"/>
    </row>
    <row r="20" spans="1:12" ht="16.5">
      <c r="A20" s="44"/>
      <c r="B20" s="50"/>
      <c r="C20" s="51"/>
      <c r="D20" s="51"/>
      <c r="E20" s="51"/>
      <c r="F20" s="34"/>
      <c r="G20" s="53"/>
      <c r="H20" s="36"/>
      <c r="I20" s="157"/>
      <c r="J20" s="36"/>
      <c r="K20" s="36"/>
      <c r="L20" s="27"/>
    </row>
    <row r="21" spans="1:12" ht="16.5">
      <c r="A21" s="4" t="s">
        <v>21</v>
      </c>
      <c r="B21" s="23" t="s">
        <v>44</v>
      </c>
      <c r="C21" s="25">
        <v>6400000</v>
      </c>
      <c r="D21" s="25">
        <v>8500000</v>
      </c>
      <c r="E21" s="24">
        <v>8500000</v>
      </c>
      <c r="F21" s="3">
        <v>4653725.5</v>
      </c>
      <c r="G21" s="53"/>
      <c r="H21" s="3">
        <v>5550848</v>
      </c>
      <c r="I21" s="154">
        <v>5282219</v>
      </c>
      <c r="J21" s="3">
        <v>7299400</v>
      </c>
      <c r="K21" s="3">
        <f>SUM(H21:J21)</f>
        <v>18132467</v>
      </c>
      <c r="L21" s="27"/>
    </row>
    <row r="22" spans="1:12" ht="16.5">
      <c r="A22" s="4"/>
      <c r="B22" s="54" t="s">
        <v>45</v>
      </c>
      <c r="C22" s="55"/>
      <c r="D22" s="55"/>
      <c r="E22" s="55"/>
      <c r="F22" s="3">
        <v>2000000</v>
      </c>
      <c r="G22" s="56"/>
      <c r="L22" s="27"/>
    </row>
    <row r="23" spans="1:13" ht="16.5">
      <c r="A23" s="4"/>
      <c r="B23" s="54" t="s">
        <v>46</v>
      </c>
      <c r="C23" s="55"/>
      <c r="D23" s="55"/>
      <c r="E23" s="55"/>
      <c r="F23" s="3">
        <v>1000000</v>
      </c>
      <c r="G23" s="57"/>
      <c r="J23" s="3">
        <v>16840000</v>
      </c>
      <c r="K23" s="3">
        <f>SUM(H23:J23)</f>
        <v>16840000</v>
      </c>
      <c r="L23" s="27"/>
      <c r="M23" s="3">
        <f>61800000-K23</f>
        <v>44960000</v>
      </c>
    </row>
    <row r="24" spans="1:13" ht="16.5">
      <c r="A24" s="4"/>
      <c r="B24" s="55" t="s">
        <v>47</v>
      </c>
      <c r="C24" s="55"/>
      <c r="D24" s="55"/>
      <c r="E24" s="55"/>
      <c r="F24" s="3">
        <v>985665</v>
      </c>
      <c r="G24" s="57"/>
      <c r="J24" s="3">
        <v>3360000</v>
      </c>
      <c r="K24" s="3">
        <f>SUM(H24:J24)</f>
        <v>3360000</v>
      </c>
      <c r="L24" s="27"/>
      <c r="M24" s="3">
        <f>15034335-K24</f>
        <v>11674335</v>
      </c>
    </row>
    <row r="25" spans="1:13" ht="16.5">
      <c r="A25" s="4"/>
      <c r="B25" s="58" t="s">
        <v>48</v>
      </c>
      <c r="C25" s="59"/>
      <c r="D25" s="24">
        <v>250000</v>
      </c>
      <c r="E25" s="59"/>
      <c r="F25" s="3">
        <v>600000</v>
      </c>
      <c r="G25" s="57"/>
      <c r="H25" s="3">
        <v>10000000</v>
      </c>
      <c r="K25" s="3">
        <f>SUM(H25:J25)</f>
        <v>10000000</v>
      </c>
      <c r="L25" s="27"/>
      <c r="M25" s="3">
        <f>10400000-K25</f>
        <v>400000</v>
      </c>
    </row>
    <row r="26" spans="1:13" ht="16.5">
      <c r="A26" s="4"/>
      <c r="B26" s="58" t="s">
        <v>49</v>
      </c>
      <c r="C26" s="59"/>
      <c r="D26" s="24"/>
      <c r="E26" s="59"/>
      <c r="F26" s="3">
        <v>1000000</v>
      </c>
      <c r="G26" s="60"/>
      <c r="H26" s="3">
        <v>1000000</v>
      </c>
      <c r="K26" s="3">
        <f>SUM(H26:J26)</f>
        <v>1000000</v>
      </c>
      <c r="L26" s="27"/>
      <c r="M26" s="3">
        <f>33700000-K26</f>
        <v>32700000</v>
      </c>
    </row>
    <row r="27" spans="1:12" ht="16.5">
      <c r="A27" s="61"/>
      <c r="B27" s="62" t="s">
        <v>50</v>
      </c>
      <c r="C27" s="59"/>
      <c r="D27" s="59"/>
      <c r="E27" s="59"/>
      <c r="F27" s="3">
        <v>2000000</v>
      </c>
      <c r="G27" s="60"/>
      <c r="L27" s="27"/>
    </row>
    <row r="28" spans="1:12" ht="16.5">
      <c r="A28" s="61"/>
      <c r="B28" s="63" t="s">
        <v>51</v>
      </c>
      <c r="C28" s="59"/>
      <c r="D28" s="59"/>
      <c r="E28" s="24">
        <v>3000000</v>
      </c>
      <c r="F28" s="34"/>
      <c r="G28" s="60"/>
      <c r="H28" s="64"/>
      <c r="I28" s="159"/>
      <c r="J28" s="64"/>
      <c r="K28" s="36"/>
      <c r="L28" s="27"/>
    </row>
    <row r="29" spans="1:12" ht="16.5">
      <c r="A29" s="61"/>
      <c r="B29" s="62" t="s">
        <v>52</v>
      </c>
      <c r="C29" s="59"/>
      <c r="D29" s="24">
        <v>12430000</v>
      </c>
      <c r="E29" s="24">
        <v>10000000</v>
      </c>
      <c r="F29" s="34"/>
      <c r="G29" s="56"/>
      <c r="H29" s="36"/>
      <c r="I29" s="157"/>
      <c r="J29" s="36"/>
      <c r="K29" s="36"/>
      <c r="L29" s="27"/>
    </row>
    <row r="30" spans="1:12" ht="16.5">
      <c r="A30" s="61"/>
      <c r="B30" s="62" t="s">
        <v>53</v>
      </c>
      <c r="C30" s="59"/>
      <c r="D30" s="24">
        <v>20000000</v>
      </c>
      <c r="E30" s="24">
        <v>29200000</v>
      </c>
      <c r="F30" s="34"/>
      <c r="G30" s="56"/>
      <c r="H30" s="36"/>
      <c r="I30" s="157"/>
      <c r="J30" s="36"/>
      <c r="K30" s="36"/>
      <c r="L30" s="27"/>
    </row>
    <row r="31" spans="1:12" ht="16.5">
      <c r="A31" s="61"/>
      <c r="B31" s="58" t="s">
        <v>54</v>
      </c>
      <c r="C31" s="59"/>
      <c r="D31" s="59">
        <v>7500000</v>
      </c>
      <c r="E31" s="24">
        <v>10000000</v>
      </c>
      <c r="F31" s="34"/>
      <c r="G31" s="56"/>
      <c r="H31" s="36"/>
      <c r="I31" s="157"/>
      <c r="J31" s="36"/>
      <c r="K31" s="36"/>
      <c r="L31" s="27"/>
    </row>
    <row r="32" spans="1:12" ht="16.5">
      <c r="A32" s="61"/>
      <c r="B32" s="39" t="s">
        <v>55</v>
      </c>
      <c r="C32" s="24">
        <v>11869540</v>
      </c>
      <c r="D32" s="24">
        <v>21250000</v>
      </c>
      <c r="E32" s="24"/>
      <c r="F32" s="34"/>
      <c r="G32" s="56"/>
      <c r="H32" s="36"/>
      <c r="I32" s="157"/>
      <c r="J32" s="36"/>
      <c r="K32" s="36"/>
      <c r="L32" s="27"/>
    </row>
    <row r="33" spans="1:12" ht="16.5">
      <c r="A33" s="61"/>
      <c r="B33" s="39" t="s">
        <v>56</v>
      </c>
      <c r="C33" s="24">
        <v>600000</v>
      </c>
      <c r="D33" s="59">
        <v>8900000</v>
      </c>
      <c r="E33" s="24"/>
      <c r="F33" s="34"/>
      <c r="G33" s="56"/>
      <c r="H33" s="36"/>
      <c r="I33" s="157"/>
      <c r="J33" s="36"/>
      <c r="K33" s="36"/>
      <c r="L33" s="27"/>
    </row>
    <row r="34" spans="1:12" ht="16.5">
      <c r="A34" s="61"/>
      <c r="B34" s="39" t="s">
        <v>57</v>
      </c>
      <c r="C34" s="24">
        <v>3500000</v>
      </c>
      <c r="D34" s="24">
        <v>11500000</v>
      </c>
      <c r="E34" s="24"/>
      <c r="F34" s="34"/>
      <c r="G34" s="56"/>
      <c r="H34" s="36"/>
      <c r="I34" s="157"/>
      <c r="J34" s="36"/>
      <c r="K34" s="36"/>
      <c r="L34" s="27"/>
    </row>
    <row r="35" spans="1:12" ht="16.5">
      <c r="A35" s="61"/>
      <c r="B35" s="39" t="s">
        <v>32</v>
      </c>
      <c r="C35" s="24"/>
      <c r="D35" s="24">
        <v>3000000</v>
      </c>
      <c r="E35" s="24"/>
      <c r="F35" s="34"/>
      <c r="G35" s="56"/>
      <c r="H35" s="36"/>
      <c r="I35" s="157"/>
      <c r="J35" s="36"/>
      <c r="K35" s="36"/>
      <c r="L35" s="27"/>
    </row>
    <row r="36" spans="1:14" ht="16.5">
      <c r="A36" s="65"/>
      <c r="B36" s="45" t="s">
        <v>20</v>
      </c>
      <c r="C36" s="66">
        <f>SUM(C21:C35)</f>
        <v>22369540</v>
      </c>
      <c r="D36" s="66">
        <f>SUM(D21:D35)</f>
        <v>93330000</v>
      </c>
      <c r="E36" s="66">
        <f>SUM(E21:E34)</f>
        <v>60700000</v>
      </c>
      <c r="F36" s="67">
        <f>SUM(F21:F27)</f>
        <v>12239390.5</v>
      </c>
      <c r="G36" s="56"/>
      <c r="H36" s="67">
        <f>SUM(H21:H28)</f>
        <v>16550848</v>
      </c>
      <c r="I36" s="160">
        <f>SUM(I21:I28)</f>
        <v>5282219</v>
      </c>
      <c r="J36" s="67">
        <f>SUM(J21:J28)</f>
        <v>27499400</v>
      </c>
      <c r="K36" s="67">
        <f>SUM(K21:K28)</f>
        <v>49332467</v>
      </c>
      <c r="L36" s="68"/>
      <c r="M36" s="67">
        <f>SUM(M21:M28)</f>
        <v>89734335</v>
      </c>
      <c r="N36" s="49">
        <f>H36/$H$147</f>
        <v>0.1081020793450554</v>
      </c>
    </row>
    <row r="37" spans="1:12" ht="16.5">
      <c r="A37" s="65"/>
      <c r="B37" s="45"/>
      <c r="C37" s="69"/>
      <c r="D37" s="69"/>
      <c r="E37" s="69"/>
      <c r="F37" s="34"/>
      <c r="G37" s="70"/>
      <c r="H37" s="36"/>
      <c r="I37" s="157"/>
      <c r="J37" s="36"/>
      <c r="K37" s="36"/>
      <c r="L37" s="27"/>
    </row>
    <row r="38" spans="1:12" ht="16.5">
      <c r="A38" s="65"/>
      <c r="B38" s="50"/>
      <c r="C38" s="51"/>
      <c r="D38" s="51"/>
      <c r="E38" s="51"/>
      <c r="F38" s="34"/>
      <c r="G38" s="71"/>
      <c r="H38" s="36"/>
      <c r="I38" s="157"/>
      <c r="J38" s="36"/>
      <c r="K38" s="36"/>
      <c r="L38" s="27"/>
    </row>
    <row r="39" spans="1:12" ht="16.5">
      <c r="A39" s="4" t="s">
        <v>22</v>
      </c>
      <c r="B39" s="72" t="s">
        <v>39</v>
      </c>
      <c r="C39" s="24">
        <v>3851140</v>
      </c>
      <c r="D39" s="24">
        <v>5000000</v>
      </c>
      <c r="E39" s="25">
        <v>5000000</v>
      </c>
      <c r="F39" s="3">
        <v>1692775</v>
      </c>
      <c r="G39" s="53"/>
      <c r="H39" s="3">
        <v>7000000</v>
      </c>
      <c r="I39" s="154">
        <v>2981510</v>
      </c>
      <c r="J39" s="3">
        <v>4120084</v>
      </c>
      <c r="K39" s="3">
        <f>SUM(H39:J39)</f>
        <v>14101594</v>
      </c>
      <c r="L39" s="27"/>
    </row>
    <row r="40" spans="1:13" ht="16.5">
      <c r="A40" s="4"/>
      <c r="B40" s="24" t="s">
        <v>58</v>
      </c>
      <c r="C40" s="24"/>
      <c r="D40" s="24"/>
      <c r="E40" s="30">
        <v>2000000</v>
      </c>
      <c r="F40" s="3"/>
      <c r="G40" s="31"/>
      <c r="H40" s="3">
        <v>3000000</v>
      </c>
      <c r="J40" s="3">
        <v>23054765</v>
      </c>
      <c r="K40" s="3">
        <f>SUM(H40:J40)</f>
        <v>26054765</v>
      </c>
      <c r="L40" s="27"/>
      <c r="M40" s="3">
        <v>7405675</v>
      </c>
    </row>
    <row r="41" spans="1:13" ht="16.5">
      <c r="A41" s="4"/>
      <c r="B41" s="55" t="s">
        <v>59</v>
      </c>
      <c r="C41" s="55"/>
      <c r="D41" s="55"/>
      <c r="E41" s="55"/>
      <c r="F41" s="3">
        <v>985665</v>
      </c>
      <c r="G41" s="35"/>
      <c r="J41" s="3">
        <v>3360000</v>
      </c>
      <c r="K41" s="3">
        <f>SUM(I41:J41)</f>
        <v>3360000</v>
      </c>
      <c r="L41" s="27"/>
      <c r="M41" s="3">
        <f>15014335-K41</f>
        <v>11654335</v>
      </c>
    </row>
    <row r="42" spans="1:12" ht="16.5">
      <c r="A42" s="4"/>
      <c r="B42" s="73" t="s">
        <v>60</v>
      </c>
      <c r="C42" s="55"/>
      <c r="D42" s="55"/>
      <c r="E42" s="30">
        <v>2960430</v>
      </c>
      <c r="F42" s="64"/>
      <c r="G42" s="57"/>
      <c r="H42" s="64"/>
      <c r="I42" s="159"/>
      <c r="J42" s="64"/>
      <c r="K42" s="36"/>
      <c r="L42" s="27"/>
    </row>
    <row r="43" spans="1:12" ht="16.5">
      <c r="A43" s="4"/>
      <c r="B43" s="73" t="s">
        <v>61</v>
      </c>
      <c r="C43" s="24">
        <v>2850000</v>
      </c>
      <c r="D43" s="24">
        <v>8500000</v>
      </c>
      <c r="E43" s="30">
        <v>2950000</v>
      </c>
      <c r="F43" s="34"/>
      <c r="G43" s="35"/>
      <c r="H43" s="36"/>
      <c r="I43" s="157"/>
      <c r="J43" s="36"/>
      <c r="K43" s="36"/>
      <c r="L43" s="27"/>
    </row>
    <row r="44" spans="1:12" ht="16.5">
      <c r="A44" s="4"/>
      <c r="B44" s="24" t="s">
        <v>62</v>
      </c>
      <c r="C44" s="55"/>
      <c r="D44" s="24">
        <v>14474914</v>
      </c>
      <c r="E44" s="30">
        <v>7000000</v>
      </c>
      <c r="F44" s="34"/>
      <c r="G44" s="35"/>
      <c r="H44" s="36"/>
      <c r="I44" s="157"/>
      <c r="J44" s="36"/>
      <c r="K44" s="36"/>
      <c r="L44" s="27"/>
    </row>
    <row r="45" spans="1:12" ht="16.5">
      <c r="A45" s="4"/>
      <c r="B45" s="24" t="s">
        <v>23</v>
      </c>
      <c r="C45" s="55"/>
      <c r="D45" s="55"/>
      <c r="E45" s="30">
        <v>2500000</v>
      </c>
      <c r="F45" s="34"/>
      <c r="G45" s="35"/>
      <c r="H45" s="36"/>
      <c r="I45" s="157"/>
      <c r="J45" s="36"/>
      <c r="K45" s="36"/>
      <c r="L45" s="27"/>
    </row>
    <row r="46" spans="1:12" ht="16.5">
      <c r="A46" s="4"/>
      <c r="B46" s="72" t="s">
        <v>63</v>
      </c>
      <c r="C46" s="24">
        <v>9364200</v>
      </c>
      <c r="D46" s="24">
        <v>1212500</v>
      </c>
      <c r="E46" s="30"/>
      <c r="F46" s="34"/>
      <c r="G46" s="35"/>
      <c r="H46" s="36"/>
      <c r="I46" s="157"/>
      <c r="J46" s="36"/>
      <c r="K46" s="36"/>
      <c r="L46" s="27"/>
    </row>
    <row r="47" spans="1:12" ht="16.5">
      <c r="A47" s="4"/>
      <c r="B47" s="72" t="s">
        <v>64</v>
      </c>
      <c r="C47" s="24">
        <v>2500000</v>
      </c>
      <c r="D47" s="24">
        <v>2500000</v>
      </c>
      <c r="E47" s="30"/>
      <c r="F47" s="34"/>
      <c r="G47" s="35"/>
      <c r="H47" s="36"/>
      <c r="I47" s="157"/>
      <c r="J47" s="36"/>
      <c r="K47" s="36"/>
      <c r="L47" s="27"/>
    </row>
    <row r="48" spans="1:12" ht="16.5">
      <c r="A48" s="61"/>
      <c r="B48" s="39" t="s">
        <v>65</v>
      </c>
      <c r="C48" s="24"/>
      <c r="D48" s="24">
        <v>8301606</v>
      </c>
      <c r="E48" s="72"/>
      <c r="F48" s="64">
        <v>5614099</v>
      </c>
      <c r="G48" s="57"/>
      <c r="H48" s="74"/>
      <c r="I48" s="161"/>
      <c r="J48" s="74"/>
      <c r="K48" s="75">
        <f>SUM(H48:J48)</f>
        <v>0</v>
      </c>
      <c r="L48" s="27"/>
    </row>
    <row r="49" spans="1:14" ht="16.5">
      <c r="A49" s="65"/>
      <c r="B49" s="45" t="s">
        <v>20</v>
      </c>
      <c r="C49" s="66">
        <f>SUM(C39:C48)</f>
        <v>18565340</v>
      </c>
      <c r="D49" s="66">
        <f>SUM(D39:D48)</f>
        <v>39989020</v>
      </c>
      <c r="E49" s="66">
        <f>SUM(E39:E48)</f>
        <v>22410430</v>
      </c>
      <c r="F49" s="67">
        <f>SUM(F39:F48)</f>
        <v>8292539</v>
      </c>
      <c r="G49" s="76"/>
      <c r="H49" s="67">
        <f>SUM(H39:H48)</f>
        <v>10000000</v>
      </c>
      <c r="I49" s="160">
        <f>SUM(I39:I48)</f>
        <v>2981510</v>
      </c>
      <c r="J49" s="67">
        <f>SUM(J39:J48)</f>
        <v>30534849</v>
      </c>
      <c r="K49" s="67">
        <f>SUM(K39:K48)</f>
        <v>43516359</v>
      </c>
      <c r="L49" s="68"/>
      <c r="M49" s="67">
        <f>SUM(M39:M48)</f>
        <v>19060010</v>
      </c>
      <c r="N49" s="49">
        <f>H49/$H$147</f>
        <v>0.06531513028520074</v>
      </c>
    </row>
    <row r="50" spans="1:12" ht="16.5">
      <c r="A50" s="65"/>
      <c r="B50" s="45"/>
      <c r="C50" s="69"/>
      <c r="D50" s="69"/>
      <c r="E50" s="69"/>
      <c r="F50" s="34"/>
      <c r="G50" s="70"/>
      <c r="H50" s="36"/>
      <c r="I50" s="157"/>
      <c r="J50" s="36"/>
      <c r="K50" s="36"/>
      <c r="L50" s="27"/>
    </row>
    <row r="51" spans="1:12" ht="16.5">
      <c r="A51" s="4" t="s">
        <v>24</v>
      </c>
      <c r="B51" s="23" t="s">
        <v>44</v>
      </c>
      <c r="C51" s="25">
        <v>8300000</v>
      </c>
      <c r="D51" s="25">
        <v>10000000</v>
      </c>
      <c r="E51" s="25">
        <v>10000000</v>
      </c>
      <c r="F51" s="3">
        <v>5000000</v>
      </c>
      <c r="G51" s="71"/>
      <c r="H51" s="3">
        <v>5000000</v>
      </c>
      <c r="I51" s="154">
        <v>5000000</v>
      </c>
      <c r="J51" s="3">
        <v>2915212</v>
      </c>
      <c r="K51" s="3">
        <f>SUM(H51:J51)</f>
        <v>12915212</v>
      </c>
      <c r="L51" s="27"/>
    </row>
    <row r="52" spans="1:12" ht="16.5">
      <c r="A52" s="4"/>
      <c r="B52" s="77" t="s">
        <v>111</v>
      </c>
      <c r="C52" s="30">
        <v>1500000</v>
      </c>
      <c r="D52" s="30">
        <v>1500000</v>
      </c>
      <c r="E52" s="30">
        <v>1500000</v>
      </c>
      <c r="F52" s="3">
        <v>375000.25</v>
      </c>
      <c r="G52" s="31"/>
      <c r="H52" s="3">
        <v>375000</v>
      </c>
      <c r="I52" s="154">
        <v>375000</v>
      </c>
      <c r="J52" s="3">
        <v>95194</v>
      </c>
      <c r="K52" s="3">
        <f>SUM(H52:J52)</f>
        <v>845194</v>
      </c>
      <c r="L52" s="27"/>
    </row>
    <row r="53" spans="1:12" ht="16.5">
      <c r="A53" s="4"/>
      <c r="B53" s="78" t="s">
        <v>66</v>
      </c>
      <c r="C53" s="30">
        <v>825000</v>
      </c>
      <c r="D53" s="30">
        <v>2000000</v>
      </c>
      <c r="E53" s="30">
        <v>800000</v>
      </c>
      <c r="F53" s="3">
        <v>400000</v>
      </c>
      <c r="G53" s="35"/>
      <c r="H53" s="3">
        <v>400000</v>
      </c>
      <c r="I53" s="154">
        <v>400000</v>
      </c>
      <c r="J53" s="3">
        <v>101540</v>
      </c>
      <c r="K53" s="3">
        <f>SUM(H53:J53)</f>
        <v>901540</v>
      </c>
      <c r="L53" s="27"/>
    </row>
    <row r="54" spans="1:12" ht="16.5">
      <c r="A54" s="4"/>
      <c r="B54" s="79" t="s">
        <v>67</v>
      </c>
      <c r="C54" s="30">
        <v>19953755</v>
      </c>
      <c r="D54" s="30">
        <v>35424009</v>
      </c>
      <c r="E54" s="30">
        <v>3000000</v>
      </c>
      <c r="F54" s="3">
        <v>4944801</v>
      </c>
      <c r="G54" s="35"/>
      <c r="H54" s="3">
        <v>7910018</v>
      </c>
      <c r="I54" s="154">
        <v>6098358</v>
      </c>
      <c r="J54" s="3">
        <v>4048882</v>
      </c>
      <c r="K54" s="3">
        <f>SUM(H54:J54)</f>
        <v>18057258</v>
      </c>
      <c r="L54" s="27"/>
    </row>
    <row r="55" spans="1:12" ht="16.5">
      <c r="A55" s="4"/>
      <c r="B55" s="80" t="s">
        <v>68</v>
      </c>
      <c r="C55" s="30">
        <v>1700000</v>
      </c>
      <c r="D55" s="81"/>
      <c r="E55" s="81">
        <v>15000000</v>
      </c>
      <c r="F55" s="3">
        <v>11417200</v>
      </c>
      <c r="G55" s="35"/>
      <c r="H55" s="3">
        <v>10000000</v>
      </c>
      <c r="I55" s="154">
        <v>1417200</v>
      </c>
      <c r="K55" s="3">
        <f>SUM(H55:J55)</f>
        <v>11417200</v>
      </c>
      <c r="L55" s="27"/>
    </row>
    <row r="56" spans="1:12" ht="16.5">
      <c r="A56" s="4"/>
      <c r="B56" s="82" t="s">
        <v>25</v>
      </c>
      <c r="C56" s="83"/>
      <c r="D56" s="83"/>
      <c r="E56" s="83"/>
      <c r="F56" s="3">
        <v>2093830</v>
      </c>
      <c r="G56" s="35"/>
      <c r="L56" s="27"/>
    </row>
    <row r="57" spans="1:12" ht="16.5">
      <c r="A57" s="65"/>
      <c r="B57" s="79" t="s">
        <v>70</v>
      </c>
      <c r="C57" s="30">
        <v>12167602</v>
      </c>
      <c r="D57" s="30">
        <v>14873336</v>
      </c>
      <c r="E57" s="30">
        <v>19564997</v>
      </c>
      <c r="F57" s="34"/>
      <c r="G57" s="84"/>
      <c r="H57" s="36"/>
      <c r="I57" s="157"/>
      <c r="J57" s="36"/>
      <c r="K57" s="36"/>
      <c r="L57" s="27"/>
    </row>
    <row r="58" spans="1:12" ht="16.5">
      <c r="A58" s="65"/>
      <c r="B58" s="42" t="s">
        <v>69</v>
      </c>
      <c r="C58" s="30"/>
      <c r="D58" s="30">
        <v>9000000</v>
      </c>
      <c r="E58" s="30"/>
      <c r="F58" s="34"/>
      <c r="G58" s="35"/>
      <c r="H58" s="36"/>
      <c r="I58" s="157"/>
      <c r="J58" s="36"/>
      <c r="K58" s="36"/>
      <c r="L58" s="27"/>
    </row>
    <row r="59" spans="1:14" ht="16.5">
      <c r="A59" s="65"/>
      <c r="B59" s="45" t="s">
        <v>20</v>
      </c>
      <c r="C59" s="85">
        <f>SUM(C51:C58)</f>
        <v>44446357</v>
      </c>
      <c r="D59" s="85">
        <f>SUM(D51:D58)</f>
        <v>72797345</v>
      </c>
      <c r="E59" s="85">
        <f>SUM(E51:E58)</f>
        <v>49864997</v>
      </c>
      <c r="F59" s="86">
        <f>SUM(F51:F58)</f>
        <v>24230831.25</v>
      </c>
      <c r="G59" s="35"/>
      <c r="H59" s="86">
        <f>SUM(H51:H58)</f>
        <v>23685018</v>
      </c>
      <c r="I59" s="162">
        <f>SUM(I51:I58)</f>
        <v>13290558</v>
      </c>
      <c r="J59" s="86">
        <f>SUM(J51:J58)</f>
        <v>7160828</v>
      </c>
      <c r="K59" s="86">
        <f>SUM(K51:K58)</f>
        <v>44136404</v>
      </c>
      <c r="L59" s="87"/>
      <c r="M59" s="86">
        <f>SUM(M51:M58)</f>
        <v>0</v>
      </c>
      <c r="N59" s="49">
        <f>H59/$H$147</f>
        <v>0.15469900364773245</v>
      </c>
    </row>
    <row r="60" spans="1:12" ht="16.5">
      <c r="A60" s="65"/>
      <c r="C60" s="24"/>
      <c r="D60" s="24"/>
      <c r="E60" s="24"/>
      <c r="F60" s="34"/>
      <c r="G60" s="70"/>
      <c r="H60" s="36"/>
      <c r="I60" s="157"/>
      <c r="J60" s="36"/>
      <c r="K60" s="36"/>
      <c r="L60" s="27"/>
    </row>
    <row r="61" spans="1:12" ht="16.5">
      <c r="A61" s="65"/>
      <c r="C61" s="24"/>
      <c r="D61" s="24"/>
      <c r="E61" s="24"/>
      <c r="F61" s="34"/>
      <c r="G61" s="56"/>
      <c r="H61" s="36"/>
      <c r="I61" s="157"/>
      <c r="J61" s="36"/>
      <c r="K61" s="36"/>
      <c r="L61" s="27"/>
    </row>
    <row r="62" spans="1:12" ht="16.5">
      <c r="A62" s="4" t="s">
        <v>26</v>
      </c>
      <c r="B62" s="23" t="s">
        <v>44</v>
      </c>
      <c r="C62" s="24">
        <v>3642356</v>
      </c>
      <c r="D62" s="24">
        <v>11439470</v>
      </c>
      <c r="E62" s="25">
        <v>7865000</v>
      </c>
      <c r="F62" s="3">
        <v>2429132.15</v>
      </c>
      <c r="G62" s="56"/>
      <c r="H62" s="3">
        <v>7778832</v>
      </c>
      <c r="I62" s="154">
        <v>1595967</v>
      </c>
      <c r="J62" s="3">
        <v>4969188</v>
      </c>
      <c r="K62" s="3">
        <f>SUM(H62:J62)</f>
        <v>14343987</v>
      </c>
      <c r="L62" s="27"/>
    </row>
    <row r="63" spans="1:14" s="89" customFormat="1" ht="16.5">
      <c r="A63" s="4"/>
      <c r="B63" s="88" t="s">
        <v>71</v>
      </c>
      <c r="C63" s="24">
        <v>8000000</v>
      </c>
      <c r="D63" s="24">
        <v>9475000</v>
      </c>
      <c r="E63" s="24">
        <v>17447500</v>
      </c>
      <c r="F63" s="3">
        <v>1452238.6120000002</v>
      </c>
      <c r="G63" s="31"/>
      <c r="H63" s="3">
        <v>1130628</v>
      </c>
      <c r="I63" s="163"/>
      <c r="K63" s="3">
        <f>SUM(H63:J63)</f>
        <v>1130628</v>
      </c>
      <c r="L63" s="90"/>
      <c r="M63" s="3"/>
      <c r="N63" s="3"/>
    </row>
    <row r="64" spans="1:14" s="89" customFormat="1" ht="16.5">
      <c r="A64" s="4"/>
      <c r="B64" s="91" t="s">
        <v>72</v>
      </c>
      <c r="C64" s="24">
        <v>3000000</v>
      </c>
      <c r="D64" s="24">
        <v>17982000</v>
      </c>
      <c r="E64" s="24">
        <v>17952000</v>
      </c>
      <c r="F64" s="3">
        <v>2315442.592</v>
      </c>
      <c r="G64" s="56"/>
      <c r="H64" s="3">
        <v>1818012</v>
      </c>
      <c r="I64" s="163"/>
      <c r="K64" s="3">
        <f>SUM(H64:J64)</f>
        <v>1818012</v>
      </c>
      <c r="L64" s="90"/>
      <c r="M64" s="3"/>
      <c r="N64" s="3"/>
    </row>
    <row r="65" spans="1:14" s="89" customFormat="1" ht="16.5">
      <c r="A65" s="4"/>
      <c r="B65" s="88" t="s">
        <v>73</v>
      </c>
      <c r="C65" s="72"/>
      <c r="D65" s="24">
        <v>10348000</v>
      </c>
      <c r="E65" s="24">
        <v>8246000</v>
      </c>
      <c r="F65" s="3">
        <v>942660.721</v>
      </c>
      <c r="G65" s="56"/>
      <c r="H65" s="3">
        <v>720995</v>
      </c>
      <c r="I65" s="163"/>
      <c r="K65" s="3">
        <f>SUM(H65:J65)</f>
        <v>720995</v>
      </c>
      <c r="L65" s="90"/>
      <c r="M65" s="3"/>
      <c r="N65" s="3"/>
    </row>
    <row r="66" spans="1:14" s="89" customFormat="1" ht="16.5">
      <c r="A66" s="4"/>
      <c r="B66" s="88" t="s">
        <v>74</v>
      </c>
      <c r="C66" s="72"/>
      <c r="D66" s="72"/>
      <c r="E66" s="72"/>
      <c r="F66" s="3">
        <v>2000000</v>
      </c>
      <c r="G66" s="56"/>
      <c r="H66" s="89">
        <v>2000000</v>
      </c>
      <c r="I66" s="154">
        <v>2000000</v>
      </c>
      <c r="J66" s="89">
        <v>2000000</v>
      </c>
      <c r="K66" s="3">
        <f>SUM(H66:J66)</f>
        <v>6000000</v>
      </c>
      <c r="L66" s="90"/>
      <c r="M66" s="3">
        <f>10000000-K66</f>
        <v>4000000</v>
      </c>
      <c r="N66" s="3"/>
    </row>
    <row r="67" spans="1:12" s="89" customFormat="1" ht="16.5">
      <c r="A67" s="4"/>
      <c r="B67" s="92" t="s">
        <v>75</v>
      </c>
      <c r="C67" s="93"/>
      <c r="D67" s="93"/>
      <c r="E67" s="93"/>
      <c r="F67" s="64"/>
      <c r="G67" s="76"/>
      <c r="H67" s="64"/>
      <c r="I67" s="159"/>
      <c r="J67" s="64">
        <v>7356000</v>
      </c>
      <c r="K67" s="3">
        <f>SUM(I67:J67)</f>
        <v>7356000</v>
      </c>
      <c r="L67" s="90"/>
    </row>
    <row r="68" spans="1:12" s="89" customFormat="1" ht="16.5">
      <c r="A68" s="94"/>
      <c r="B68" s="42" t="s">
        <v>27</v>
      </c>
      <c r="C68" s="30"/>
      <c r="D68" s="24">
        <v>14141984</v>
      </c>
      <c r="E68" s="93"/>
      <c r="F68" s="95"/>
      <c r="G68" s="96"/>
      <c r="H68" s="97"/>
      <c r="I68" s="164"/>
      <c r="J68" s="97"/>
      <c r="K68" s="97"/>
      <c r="L68" s="90"/>
    </row>
    <row r="69" spans="1:12" s="89" customFormat="1" ht="16.5">
      <c r="A69" s="94"/>
      <c r="B69" s="42" t="s">
        <v>76</v>
      </c>
      <c r="C69" s="30"/>
      <c r="D69" s="24">
        <v>30500000</v>
      </c>
      <c r="E69" s="93"/>
      <c r="F69" s="95"/>
      <c r="G69" s="96"/>
      <c r="H69" s="97"/>
      <c r="I69" s="164"/>
      <c r="J69" s="97"/>
      <c r="K69" s="97"/>
      <c r="L69" s="90"/>
    </row>
    <row r="70" spans="1:12" s="89" customFormat="1" ht="16.5">
      <c r="A70" s="94"/>
      <c r="B70" s="42" t="s">
        <v>77</v>
      </c>
      <c r="C70" s="24"/>
      <c r="D70" s="24">
        <v>2000000</v>
      </c>
      <c r="E70" s="93"/>
      <c r="F70" s="95"/>
      <c r="G70" s="96"/>
      <c r="H70" s="97"/>
      <c r="I70" s="164"/>
      <c r="J70" s="97"/>
      <c r="K70" s="97"/>
      <c r="L70" s="90"/>
    </row>
    <row r="71" spans="1:14" ht="16.5">
      <c r="A71" s="65"/>
      <c r="B71" s="45" t="s">
        <v>20</v>
      </c>
      <c r="C71" s="66">
        <f>SUM(C62:C70)</f>
        <v>14642356</v>
      </c>
      <c r="D71" s="66">
        <f>SUM(D62:D70)</f>
        <v>95886454</v>
      </c>
      <c r="E71" s="66">
        <f>SUM(E62:E66)</f>
        <v>51510500</v>
      </c>
      <c r="F71" s="67">
        <f>SUM(F62:F70)</f>
        <v>9139474.075</v>
      </c>
      <c r="G71" s="96"/>
      <c r="H71" s="67">
        <f>SUM(H62:H70)</f>
        <v>13448467</v>
      </c>
      <c r="I71" s="160">
        <f>SUM(I62:I70)</f>
        <v>3595967</v>
      </c>
      <c r="J71" s="67">
        <f>SUM(J62:J70)</f>
        <v>14325188</v>
      </c>
      <c r="K71" s="67">
        <f>SUM(K62:K67)</f>
        <v>31369622</v>
      </c>
      <c r="L71" s="68"/>
      <c r="M71" s="67">
        <f>SUM(M62:M70)</f>
        <v>4000000</v>
      </c>
      <c r="N71" s="49">
        <f>H71/$H$147</f>
        <v>0.08783883742412227</v>
      </c>
    </row>
    <row r="72" spans="1:12" ht="16.5">
      <c r="A72" s="65"/>
      <c r="B72" s="82"/>
      <c r="C72" s="41"/>
      <c r="D72" s="41"/>
      <c r="E72" s="41"/>
      <c r="F72" s="34"/>
      <c r="G72" s="70"/>
      <c r="H72" s="36"/>
      <c r="I72" s="157"/>
      <c r="J72" s="36"/>
      <c r="K72" s="36"/>
      <c r="L72" s="27"/>
    </row>
    <row r="73" spans="1:12" ht="16.5">
      <c r="A73" s="65"/>
      <c r="B73" s="82"/>
      <c r="C73" s="41"/>
      <c r="D73" s="41"/>
      <c r="E73" s="41"/>
      <c r="F73" s="34"/>
      <c r="G73" s="43"/>
      <c r="H73" s="36"/>
      <c r="I73" s="157"/>
      <c r="J73" s="36"/>
      <c r="K73" s="36"/>
      <c r="L73" s="27"/>
    </row>
    <row r="74" spans="1:12" ht="16.5">
      <c r="A74" s="4" t="s">
        <v>28</v>
      </c>
      <c r="B74" s="23" t="s">
        <v>39</v>
      </c>
      <c r="C74" s="25">
        <v>4500000</v>
      </c>
      <c r="D74" s="24">
        <v>4750000</v>
      </c>
      <c r="E74" s="24">
        <v>5000000</v>
      </c>
      <c r="F74" s="3">
        <v>3992660</v>
      </c>
      <c r="G74" s="43"/>
      <c r="H74" s="3">
        <v>4000000</v>
      </c>
      <c r="I74" s="154">
        <v>1141632</v>
      </c>
      <c r="J74" s="3">
        <v>1577597</v>
      </c>
      <c r="K74" s="3">
        <f>SUM(H74:J74)</f>
        <v>6719229</v>
      </c>
      <c r="L74" s="27"/>
    </row>
    <row r="75" spans="1:12" ht="16.5">
      <c r="A75" s="4"/>
      <c r="B75" s="98" t="s">
        <v>78</v>
      </c>
      <c r="C75" s="99"/>
      <c r="D75" s="100"/>
      <c r="E75" s="24">
        <v>4000000</v>
      </c>
      <c r="F75" s="64"/>
      <c r="G75" s="56"/>
      <c r="H75" s="64">
        <v>2498837</v>
      </c>
      <c r="I75" s="159"/>
      <c r="J75" s="64">
        <v>9320000</v>
      </c>
      <c r="K75" s="3">
        <f>SUM(H75:J75)</f>
        <v>11818837</v>
      </c>
      <c r="L75" s="27"/>
    </row>
    <row r="76" spans="1:12" ht="16.5">
      <c r="A76" s="65"/>
      <c r="B76" s="42" t="s">
        <v>79</v>
      </c>
      <c r="C76" s="30"/>
      <c r="D76" s="24"/>
      <c r="E76" s="24">
        <v>4126000</v>
      </c>
      <c r="F76" s="34"/>
      <c r="G76" s="56"/>
      <c r="H76" s="36"/>
      <c r="I76" s="157"/>
      <c r="J76" s="36"/>
      <c r="K76" s="36"/>
      <c r="L76" s="27"/>
    </row>
    <row r="77" spans="1:12" ht="16.5">
      <c r="A77" s="65"/>
      <c r="B77" s="39" t="s">
        <v>80</v>
      </c>
      <c r="C77" s="30">
        <v>16469532</v>
      </c>
      <c r="D77" s="24">
        <v>14700000</v>
      </c>
      <c r="E77" s="24"/>
      <c r="F77" s="34"/>
      <c r="G77" s="56"/>
      <c r="H77" s="36"/>
      <c r="I77" s="157"/>
      <c r="J77" s="36"/>
      <c r="K77" s="36"/>
      <c r="L77" s="27"/>
    </row>
    <row r="78" spans="1:14" ht="16.5">
      <c r="A78" s="65"/>
      <c r="B78" s="45" t="s">
        <v>20</v>
      </c>
      <c r="C78" s="66">
        <f>SUM(C74:C77)</f>
        <v>20969532</v>
      </c>
      <c r="D78" s="66">
        <f>SUM(D74:D77)</f>
        <v>19450000</v>
      </c>
      <c r="E78" s="66">
        <f>SUM(E74:E77)</f>
        <v>13126000</v>
      </c>
      <c r="F78" s="67">
        <f>SUM(F74:F77)</f>
        <v>3992660</v>
      </c>
      <c r="G78" s="56"/>
      <c r="H78" s="67">
        <f>SUM(H74:H77)</f>
        <v>6498837</v>
      </c>
      <c r="I78" s="160">
        <f>SUM(I74:I77)</f>
        <v>1141632</v>
      </c>
      <c r="J78" s="67">
        <f>SUM(J74:J77)</f>
        <v>10897597</v>
      </c>
      <c r="K78" s="67">
        <f>SUM(K74:K77)</f>
        <v>18538066</v>
      </c>
      <c r="L78" s="68"/>
      <c r="M78" s="67">
        <f>SUM(M74:M77)</f>
        <v>0</v>
      </c>
      <c r="N78" s="49">
        <f>H78/$H$147</f>
        <v>0.04244723853572831</v>
      </c>
    </row>
    <row r="79" spans="1:12" ht="16.5">
      <c r="A79" s="65"/>
      <c r="B79" s="82"/>
      <c r="C79" s="41"/>
      <c r="D79" s="41"/>
      <c r="E79" s="41"/>
      <c r="F79" s="34"/>
      <c r="G79" s="70"/>
      <c r="H79" s="36"/>
      <c r="I79" s="157"/>
      <c r="J79" s="36"/>
      <c r="K79" s="36"/>
      <c r="L79" s="27"/>
    </row>
    <row r="80" spans="1:12" ht="16.5">
      <c r="A80" s="65"/>
      <c r="B80" s="50"/>
      <c r="C80" s="51"/>
      <c r="D80" s="51"/>
      <c r="E80" s="51"/>
      <c r="F80" s="34"/>
      <c r="G80" s="43"/>
      <c r="H80" s="36"/>
      <c r="I80" s="157"/>
      <c r="J80" s="36"/>
      <c r="K80" s="36"/>
      <c r="L80" s="27"/>
    </row>
    <row r="81" spans="1:12" ht="16.5">
      <c r="A81" s="4" t="s">
        <v>29</v>
      </c>
      <c r="B81" s="25" t="s">
        <v>39</v>
      </c>
      <c r="C81" s="25">
        <v>8000000</v>
      </c>
      <c r="D81" s="25">
        <v>8000000</v>
      </c>
      <c r="E81" s="25">
        <v>12500000</v>
      </c>
      <c r="F81" s="3">
        <v>5251318.5</v>
      </c>
      <c r="G81" s="53"/>
      <c r="H81" s="3">
        <v>7844870</v>
      </c>
      <c r="I81" s="154">
        <v>3658809</v>
      </c>
      <c r="J81" s="3">
        <v>5056028</v>
      </c>
      <c r="K81" s="3">
        <f>SUM(H81:J81)</f>
        <v>16559707</v>
      </c>
      <c r="L81" s="27"/>
    </row>
    <row r="82" spans="1:12" ht="16.5">
      <c r="A82" s="4"/>
      <c r="B82" s="30" t="s">
        <v>81</v>
      </c>
      <c r="C82" s="30"/>
      <c r="D82" s="30"/>
      <c r="E82" s="30">
        <v>25773704</v>
      </c>
      <c r="F82" s="3">
        <v>3285500</v>
      </c>
      <c r="G82" s="31"/>
      <c r="H82" s="3">
        <v>1714500</v>
      </c>
      <c r="K82" s="3">
        <f>SUM(H82:J82)</f>
        <v>1714500</v>
      </c>
      <c r="L82" s="27"/>
    </row>
    <row r="83" spans="1:12" ht="15" customHeight="1">
      <c r="A83" s="4"/>
      <c r="B83" s="30" t="s">
        <v>82</v>
      </c>
      <c r="C83" s="30"/>
      <c r="D83" s="30"/>
      <c r="E83" s="30">
        <v>20000000</v>
      </c>
      <c r="F83" s="3">
        <v>1205554</v>
      </c>
      <c r="G83" s="35"/>
      <c r="H83" s="3">
        <v>1879105</v>
      </c>
      <c r="K83" s="3">
        <f>SUM(H83:J83)</f>
        <v>1879105</v>
      </c>
      <c r="L83" s="27"/>
    </row>
    <row r="84" spans="1:13" ht="16.5">
      <c r="A84" s="4"/>
      <c r="B84" s="30" t="s">
        <v>83</v>
      </c>
      <c r="C84" s="30"/>
      <c r="D84" s="30"/>
      <c r="E84" s="30"/>
      <c r="F84" s="3"/>
      <c r="G84" s="35"/>
      <c r="J84" s="3">
        <v>4031270</v>
      </c>
      <c r="K84" s="3">
        <f>SUM(H84:J84)</f>
        <v>4031270</v>
      </c>
      <c r="L84" s="27"/>
      <c r="M84" s="3">
        <f>23475601-K84</f>
        <v>19444331</v>
      </c>
    </row>
    <row r="85" spans="1:12" ht="16.5">
      <c r="A85" s="4"/>
      <c r="B85" s="30" t="s">
        <v>84</v>
      </c>
      <c r="C85" s="30"/>
      <c r="D85" s="30">
        <v>10125000</v>
      </c>
      <c r="E85" s="30">
        <v>1125000</v>
      </c>
      <c r="F85" s="34"/>
      <c r="G85" s="35"/>
      <c r="H85" s="64"/>
      <c r="I85" s="159"/>
      <c r="J85" s="64"/>
      <c r="L85" s="27"/>
    </row>
    <row r="86" spans="1:12" ht="16.5">
      <c r="A86" s="65"/>
      <c r="B86" s="30" t="s">
        <v>85</v>
      </c>
      <c r="C86" s="101"/>
      <c r="D86" s="30">
        <v>17611071</v>
      </c>
      <c r="E86" s="30">
        <v>7428749</v>
      </c>
      <c r="F86" s="34"/>
      <c r="G86" s="35"/>
      <c r="H86" s="36"/>
      <c r="I86" s="157"/>
      <c r="J86" s="36"/>
      <c r="K86" s="36"/>
      <c r="L86" s="27"/>
    </row>
    <row r="87" spans="1:12" ht="16.5">
      <c r="A87" s="65"/>
      <c r="B87" s="25" t="s">
        <v>86</v>
      </c>
      <c r="C87" s="30">
        <v>18816566</v>
      </c>
      <c r="D87" s="30">
        <v>2565895</v>
      </c>
      <c r="E87" s="30"/>
      <c r="F87" s="34"/>
      <c r="G87" s="35"/>
      <c r="H87" s="36"/>
      <c r="I87" s="157"/>
      <c r="J87" s="36"/>
      <c r="K87" s="36"/>
      <c r="L87" s="27"/>
    </row>
    <row r="88" spans="1:12" ht="16.5">
      <c r="A88" s="65"/>
      <c r="B88" s="25" t="s">
        <v>87</v>
      </c>
      <c r="C88" s="30"/>
      <c r="D88" s="30">
        <v>2045682</v>
      </c>
      <c r="E88" s="30"/>
      <c r="F88" s="34"/>
      <c r="G88" s="35"/>
      <c r="H88" s="36"/>
      <c r="I88" s="157"/>
      <c r="J88" s="36"/>
      <c r="K88" s="36"/>
      <c r="L88" s="27"/>
    </row>
    <row r="89" spans="1:12" ht="16.5">
      <c r="A89" s="65"/>
      <c r="B89" s="25" t="s">
        <v>88</v>
      </c>
      <c r="C89" s="30"/>
      <c r="D89" s="30">
        <v>10619373</v>
      </c>
      <c r="E89" s="30"/>
      <c r="F89" s="34"/>
      <c r="G89" s="35"/>
      <c r="H89" s="36"/>
      <c r="I89" s="157"/>
      <c r="J89" s="36"/>
      <c r="K89" s="36"/>
      <c r="L89" s="27"/>
    </row>
    <row r="90" spans="1:14" ht="16.5">
      <c r="A90" s="65"/>
      <c r="B90" s="45" t="s">
        <v>20</v>
      </c>
      <c r="C90" s="85">
        <f>SUM(C81:C89)</f>
        <v>26816566</v>
      </c>
      <c r="D90" s="85">
        <f>SUM(D81:D89)</f>
        <v>50967021</v>
      </c>
      <c r="E90" s="85">
        <f>SUM(E81:E86)</f>
        <v>66827453</v>
      </c>
      <c r="F90" s="86">
        <f>SUM(F81:F89)</f>
        <v>9742372.5</v>
      </c>
      <c r="G90" s="35"/>
      <c r="H90" s="86">
        <f>SUM(H81:H89)</f>
        <v>11438475</v>
      </c>
      <c r="I90" s="162">
        <f>SUM(I81:I89)</f>
        <v>3658809</v>
      </c>
      <c r="J90" s="86">
        <f>SUM(J81:J89)</f>
        <v>9087298</v>
      </c>
      <c r="K90" s="86">
        <f>SUM(K81:K89)</f>
        <v>24184582</v>
      </c>
      <c r="L90" s="87"/>
      <c r="M90" s="86">
        <f>SUM(M81:M89)</f>
        <v>19444331</v>
      </c>
      <c r="N90" s="49">
        <f>H90/$H$147</f>
        <v>0.07471054848890114</v>
      </c>
    </row>
    <row r="91" spans="1:12" ht="16.5">
      <c r="A91" s="65"/>
      <c r="B91" s="82"/>
      <c r="C91" s="41"/>
      <c r="D91" s="41"/>
      <c r="E91" s="41"/>
      <c r="F91" s="34"/>
      <c r="G91" s="70"/>
      <c r="H91" s="36"/>
      <c r="I91" s="157"/>
      <c r="J91" s="36"/>
      <c r="K91" s="36"/>
      <c r="L91" s="27"/>
    </row>
    <row r="92" spans="1:12" ht="16.5">
      <c r="A92" s="65"/>
      <c r="B92" s="50"/>
      <c r="C92" s="51"/>
      <c r="D92" s="51"/>
      <c r="E92" s="51"/>
      <c r="F92" s="34"/>
      <c r="G92" s="43"/>
      <c r="H92" s="36"/>
      <c r="I92" s="157"/>
      <c r="J92" s="36"/>
      <c r="K92" s="36"/>
      <c r="L92" s="27"/>
    </row>
    <row r="93" spans="1:12" ht="16.5">
      <c r="A93" s="4" t="s">
        <v>30</v>
      </c>
      <c r="B93" s="23" t="s">
        <v>44</v>
      </c>
      <c r="C93" s="25">
        <v>7000000</v>
      </c>
      <c r="D93" s="25">
        <v>7000000</v>
      </c>
      <c r="E93" s="25">
        <v>10500000</v>
      </c>
      <c r="F93" s="3">
        <v>5142602.5</v>
      </c>
      <c r="G93" s="53"/>
      <c r="H93" s="3">
        <v>6221914</v>
      </c>
      <c r="I93" s="154">
        <v>3732125</v>
      </c>
      <c r="J93" s="3">
        <v>5157342</v>
      </c>
      <c r="K93" s="3">
        <f>SUM(H93:J93)</f>
        <v>15111381</v>
      </c>
      <c r="L93" s="27"/>
    </row>
    <row r="94" spans="1:13" ht="16.5">
      <c r="A94" s="4"/>
      <c r="B94" s="42" t="s">
        <v>89</v>
      </c>
      <c r="C94" s="30"/>
      <c r="D94" s="24"/>
      <c r="E94" s="30">
        <v>2500000</v>
      </c>
      <c r="F94" s="3">
        <v>1686721.85969</v>
      </c>
      <c r="G94" s="31"/>
      <c r="J94" s="3">
        <v>17646976</v>
      </c>
      <c r="K94" s="3">
        <f>SUM(I94:J94)</f>
        <v>17646976</v>
      </c>
      <c r="L94" s="27"/>
      <c r="M94" s="3">
        <f>26700704-K94</f>
        <v>9053728</v>
      </c>
    </row>
    <row r="95" spans="1:12" ht="16.5">
      <c r="A95" s="4"/>
      <c r="B95" s="102" t="s">
        <v>90</v>
      </c>
      <c r="C95" s="30">
        <v>3131025</v>
      </c>
      <c r="D95" s="41"/>
      <c r="E95" s="99"/>
      <c r="F95" s="3"/>
      <c r="G95" s="35"/>
      <c r="H95" s="3">
        <v>1272772</v>
      </c>
      <c r="K95" s="3">
        <f>SUM(H95:J95)</f>
        <v>1272772</v>
      </c>
      <c r="L95" s="27"/>
    </row>
    <row r="96" spans="1:12" ht="16.5">
      <c r="A96" s="4"/>
      <c r="B96" s="102" t="s">
        <v>91</v>
      </c>
      <c r="C96" s="30">
        <v>4383261</v>
      </c>
      <c r="D96" s="41"/>
      <c r="E96" s="99"/>
      <c r="F96" s="64"/>
      <c r="G96" s="35"/>
      <c r="H96" s="64">
        <v>4150000</v>
      </c>
      <c r="J96" s="64"/>
      <c r="K96" s="3">
        <f>SUM(H96:J96)</f>
        <v>4150000</v>
      </c>
      <c r="L96" s="27"/>
    </row>
    <row r="97" spans="1:12" ht="16.5">
      <c r="A97" s="4"/>
      <c r="B97" s="102" t="s">
        <v>92</v>
      </c>
      <c r="C97" s="99"/>
      <c r="D97" s="18">
        <v>1110000</v>
      </c>
      <c r="E97" s="99">
        <v>6000000</v>
      </c>
      <c r="F97" s="64"/>
      <c r="G97" s="35"/>
      <c r="H97" s="64"/>
      <c r="I97" s="159"/>
      <c r="J97" s="64"/>
      <c r="K97" s="36"/>
      <c r="L97" s="27"/>
    </row>
    <row r="98" spans="1:12" ht="16.5">
      <c r="A98" s="65"/>
      <c r="B98" s="103" t="s">
        <v>93</v>
      </c>
      <c r="C98" s="30">
        <v>9000000</v>
      </c>
      <c r="D98" s="24">
        <v>29000000</v>
      </c>
      <c r="E98" s="30">
        <v>12000000</v>
      </c>
      <c r="F98" s="64"/>
      <c r="G98" s="35"/>
      <c r="H98" s="64">
        <v>3982942</v>
      </c>
      <c r="I98" s="159"/>
      <c r="J98" s="64"/>
      <c r="K98" s="3">
        <f>SUM(H98:J98)</f>
        <v>3982942</v>
      </c>
      <c r="L98" s="27"/>
    </row>
    <row r="99" spans="1:12" ht="16.5">
      <c r="A99" s="65"/>
      <c r="B99" s="104" t="s">
        <v>94</v>
      </c>
      <c r="C99" s="101"/>
      <c r="D99" s="24">
        <v>19000000</v>
      </c>
      <c r="E99" s="30">
        <v>7000000</v>
      </c>
      <c r="F99" s="34"/>
      <c r="G99" s="35"/>
      <c r="H99" s="36"/>
      <c r="I99" s="157"/>
      <c r="J99" s="36"/>
      <c r="K99" s="36"/>
      <c r="L99" s="27"/>
    </row>
    <row r="100" spans="1:12" ht="16.5">
      <c r="A100" s="65"/>
      <c r="B100" s="39" t="s">
        <v>95</v>
      </c>
      <c r="C100" s="30">
        <v>18619835</v>
      </c>
      <c r="D100" s="24">
        <v>4680165</v>
      </c>
      <c r="E100" s="30"/>
      <c r="F100" s="34"/>
      <c r="G100" s="56"/>
      <c r="H100" s="36"/>
      <c r="I100" s="157"/>
      <c r="J100" s="36"/>
      <c r="K100" s="36"/>
      <c r="L100" s="27"/>
    </row>
    <row r="101" spans="1:12" ht="16.5">
      <c r="A101" s="65"/>
      <c r="B101" s="39" t="s">
        <v>96</v>
      </c>
      <c r="C101" s="106"/>
      <c r="D101" s="24">
        <v>15000000</v>
      </c>
      <c r="E101" s="30"/>
      <c r="F101" s="34"/>
      <c r="G101" s="35"/>
      <c r="H101" s="36"/>
      <c r="I101" s="157"/>
      <c r="J101" s="36"/>
      <c r="K101" s="36"/>
      <c r="L101" s="27"/>
    </row>
    <row r="102" spans="1:14" ht="16.5">
      <c r="A102" s="65"/>
      <c r="B102" s="45" t="s">
        <v>20</v>
      </c>
      <c r="C102" s="66">
        <f>SUM(C93:C101)</f>
        <v>42134121</v>
      </c>
      <c r="D102" s="66">
        <f>SUM(D93:D101)</f>
        <v>75790165</v>
      </c>
      <c r="E102" s="66">
        <f>SUM(E93:E101)</f>
        <v>38000000</v>
      </c>
      <c r="F102" s="67">
        <f>SUM(F93:F101)</f>
        <v>6829324.35969</v>
      </c>
      <c r="G102" s="35"/>
      <c r="H102" s="67">
        <f>SUM(H93:H101)</f>
        <v>15627628</v>
      </c>
      <c r="I102" s="160">
        <f>SUM(I93:I101)</f>
        <v>3732125</v>
      </c>
      <c r="J102" s="67">
        <f>SUM(J93:J101)</f>
        <v>22804318</v>
      </c>
      <c r="K102" s="67">
        <f>SUM(K93:K101)</f>
        <v>42164071</v>
      </c>
      <c r="L102" s="68"/>
      <c r="M102" s="67">
        <f>SUM(M93:M101)</f>
        <v>9053728</v>
      </c>
      <c r="N102" s="49">
        <f>H102/$H$147</f>
        <v>0.1020720558868651</v>
      </c>
    </row>
    <row r="103" spans="1:12" ht="16.5">
      <c r="A103" s="65"/>
      <c r="B103" s="50"/>
      <c r="C103" s="51"/>
      <c r="D103" s="51"/>
      <c r="E103" s="51"/>
      <c r="F103" s="34"/>
      <c r="G103" s="70"/>
      <c r="H103" s="36"/>
      <c r="I103" s="157"/>
      <c r="J103" s="36"/>
      <c r="K103" s="36"/>
      <c r="L103" s="27"/>
    </row>
    <row r="104" spans="1:12" ht="6" customHeight="1">
      <c r="A104" s="65"/>
      <c r="B104" s="50"/>
      <c r="C104" s="51"/>
      <c r="D104" s="51"/>
      <c r="E104" s="51"/>
      <c r="F104" s="34"/>
      <c r="G104" s="53"/>
      <c r="H104" s="36"/>
      <c r="I104" s="157"/>
      <c r="J104" s="36"/>
      <c r="K104" s="36"/>
      <c r="L104" s="27"/>
    </row>
    <row r="105" spans="1:12" ht="16.5">
      <c r="A105" s="4" t="s">
        <v>31</v>
      </c>
      <c r="B105" s="23" t="s">
        <v>39</v>
      </c>
      <c r="C105" s="25">
        <v>4000000</v>
      </c>
      <c r="D105" s="24">
        <v>10000000</v>
      </c>
      <c r="E105" s="25">
        <v>6000000</v>
      </c>
      <c r="F105" s="3">
        <v>2021330</v>
      </c>
      <c r="G105" s="53"/>
      <c r="H105" s="3">
        <v>4630508</v>
      </c>
      <c r="I105" s="154">
        <v>2503212</v>
      </c>
      <c r="J105" s="3">
        <v>3459134</v>
      </c>
      <c r="K105" s="3">
        <f>SUM(H105:J105)</f>
        <v>10592854</v>
      </c>
      <c r="L105" s="27"/>
    </row>
    <row r="106" spans="1:12" ht="16.5">
      <c r="A106" s="4"/>
      <c r="B106" s="107" t="s">
        <v>97</v>
      </c>
      <c r="C106" s="30"/>
      <c r="D106" s="24"/>
      <c r="E106" s="30">
        <v>24000000</v>
      </c>
      <c r="F106" s="3">
        <v>5585435</v>
      </c>
      <c r="G106" s="31"/>
      <c r="H106" s="3">
        <v>10914565</v>
      </c>
      <c r="K106" s="3">
        <f>SUM(H106:J106)</f>
        <v>10914565</v>
      </c>
      <c r="L106" s="27"/>
    </row>
    <row r="107" spans="1:13" ht="16.5">
      <c r="A107" s="4"/>
      <c r="B107" s="107" t="s">
        <v>32</v>
      </c>
      <c r="C107" s="30"/>
      <c r="D107" s="24"/>
      <c r="E107" s="30"/>
      <c r="F107" s="3"/>
      <c r="G107" s="31"/>
      <c r="J107" s="3">
        <v>2000000</v>
      </c>
      <c r="K107" s="3">
        <f>SUM(H107:J107)</f>
        <v>2000000</v>
      </c>
      <c r="L107" s="27"/>
      <c r="M107" s="3">
        <v>18000000</v>
      </c>
    </row>
    <row r="108" spans="1:12" ht="16.5">
      <c r="A108" s="4"/>
      <c r="B108" s="39" t="s">
        <v>98</v>
      </c>
      <c r="C108" s="30">
        <v>12000000</v>
      </c>
      <c r="D108" s="24">
        <v>3300000</v>
      </c>
      <c r="E108" s="73"/>
      <c r="F108" s="34"/>
      <c r="G108" s="56"/>
      <c r="H108" s="64"/>
      <c r="I108" s="159"/>
      <c r="J108" s="64"/>
      <c r="K108" s="36"/>
      <c r="L108" s="27"/>
    </row>
    <row r="109" spans="1:12" ht="16.5">
      <c r="A109" s="4"/>
      <c r="B109" s="39" t="s">
        <v>100</v>
      </c>
      <c r="C109" s="30"/>
      <c r="D109" s="24">
        <v>5000000</v>
      </c>
      <c r="E109" s="73"/>
      <c r="F109" s="34"/>
      <c r="G109" s="43"/>
      <c r="H109" s="36"/>
      <c r="I109" s="157"/>
      <c r="J109" s="36"/>
      <c r="K109" s="36"/>
      <c r="L109" s="27"/>
    </row>
    <row r="110" spans="1:12" ht="16.5">
      <c r="A110" s="4"/>
      <c r="B110" s="39" t="s">
        <v>99</v>
      </c>
      <c r="C110" s="30"/>
      <c r="D110" s="24">
        <v>11000000</v>
      </c>
      <c r="E110" s="73"/>
      <c r="F110" s="34"/>
      <c r="G110" s="43"/>
      <c r="H110" s="36"/>
      <c r="I110" s="157"/>
      <c r="J110" s="36"/>
      <c r="K110" s="36"/>
      <c r="L110" s="27"/>
    </row>
    <row r="111" spans="1:14" ht="16.5">
      <c r="A111" s="65"/>
      <c r="B111" s="45" t="s">
        <v>20</v>
      </c>
      <c r="C111" s="66">
        <f>SUM(C105:C108)</f>
        <v>16000000</v>
      </c>
      <c r="D111" s="66">
        <f>SUM(D105:D110)</f>
        <v>29300000</v>
      </c>
      <c r="E111" s="66">
        <f>SUM(E105:E108)</f>
        <v>30000000</v>
      </c>
      <c r="F111" s="67">
        <f>SUM(F105:F110)</f>
        <v>7606765</v>
      </c>
      <c r="G111" s="43"/>
      <c r="H111" s="67">
        <f>SUM(H105:H110)</f>
        <v>15545073</v>
      </c>
      <c r="I111" s="160">
        <f>SUM(I105:I110)</f>
        <v>2503212</v>
      </c>
      <c r="J111" s="67">
        <f>SUM(J105:J110)</f>
        <v>5459134</v>
      </c>
      <c r="K111" s="67">
        <f>SUM(K105:K110)</f>
        <v>23507419</v>
      </c>
      <c r="L111" s="68"/>
      <c r="M111" s="67">
        <f>SUM(M105:M110)</f>
        <v>18000000</v>
      </c>
      <c r="N111" s="49">
        <f>H111/$H$147</f>
        <v>0.10153284682879563</v>
      </c>
    </row>
    <row r="112" spans="1:12" ht="16.5">
      <c r="A112" s="65"/>
      <c r="B112" s="82"/>
      <c r="C112" s="41"/>
      <c r="D112" s="41"/>
      <c r="E112" s="41"/>
      <c r="F112" s="34"/>
      <c r="G112" s="70"/>
      <c r="H112" s="36"/>
      <c r="I112" s="157"/>
      <c r="J112" s="36"/>
      <c r="K112" s="36"/>
      <c r="L112" s="27"/>
    </row>
    <row r="113" spans="1:12" ht="10.5" customHeight="1">
      <c r="A113" s="61"/>
      <c r="B113" s="50"/>
      <c r="C113" s="51"/>
      <c r="D113" s="51"/>
      <c r="E113" s="51"/>
      <c r="F113" s="34"/>
      <c r="G113" s="43"/>
      <c r="H113" s="36"/>
      <c r="I113" s="157"/>
      <c r="J113" s="36"/>
      <c r="K113" s="36"/>
      <c r="L113" s="27"/>
    </row>
    <row r="114" spans="1:12" ht="16.5">
      <c r="A114" s="4" t="s">
        <v>33</v>
      </c>
      <c r="B114" s="23" t="s">
        <v>44</v>
      </c>
      <c r="C114" s="25">
        <v>5000000</v>
      </c>
      <c r="D114" s="25">
        <v>5000000</v>
      </c>
      <c r="E114" s="25">
        <v>5000000</v>
      </c>
      <c r="F114" s="3">
        <v>5263875</v>
      </c>
      <c r="G114" s="53"/>
      <c r="H114" s="3">
        <v>3000000</v>
      </c>
      <c r="I114" s="154">
        <v>1846861</v>
      </c>
      <c r="J114" s="3">
        <v>2552136</v>
      </c>
      <c r="K114" s="3">
        <f>SUM(H114:J114)</f>
        <v>7398997</v>
      </c>
      <c r="L114" s="27"/>
    </row>
    <row r="115" spans="1:12" ht="16.5">
      <c r="A115" s="4"/>
      <c r="B115" s="108" t="s">
        <v>101</v>
      </c>
      <c r="C115" s="109"/>
      <c r="D115" s="109"/>
      <c r="E115" s="30">
        <v>8000016</v>
      </c>
      <c r="F115" s="3">
        <v>3000000</v>
      </c>
      <c r="G115" s="31"/>
      <c r="H115" s="3">
        <v>12500000</v>
      </c>
      <c r="I115" s="154">
        <v>4500000</v>
      </c>
      <c r="J115" s="3" t="s">
        <v>19</v>
      </c>
      <c r="K115" s="3">
        <f>SUM(H115:J115)</f>
        <v>17000000</v>
      </c>
      <c r="L115" s="27"/>
    </row>
    <row r="116" spans="1:12" ht="16.5">
      <c r="A116" s="4"/>
      <c r="B116" s="42" t="s">
        <v>102</v>
      </c>
      <c r="C116" s="30"/>
      <c r="D116" s="30"/>
      <c r="E116" s="30">
        <v>5000000</v>
      </c>
      <c r="F116" s="64"/>
      <c r="G116" s="35"/>
      <c r="H116" s="64"/>
      <c r="I116" s="159"/>
      <c r="J116" s="64"/>
      <c r="K116" s="36"/>
      <c r="L116" s="27"/>
    </row>
    <row r="117" spans="1:12" ht="16.5">
      <c r="A117" s="4"/>
      <c r="B117" s="39" t="s">
        <v>103</v>
      </c>
      <c r="C117" s="30">
        <v>7116685</v>
      </c>
      <c r="D117" s="24">
        <v>1650000</v>
      </c>
      <c r="E117" s="30"/>
      <c r="F117" s="64"/>
      <c r="G117" s="35"/>
      <c r="H117" s="36"/>
      <c r="I117" s="157"/>
      <c r="J117" s="36"/>
      <c r="K117" s="36"/>
      <c r="L117" s="27"/>
    </row>
    <row r="118" spans="1:12" ht="16.5">
      <c r="A118" s="61"/>
      <c r="B118" s="39" t="s">
        <v>104</v>
      </c>
      <c r="C118" s="30">
        <v>16925996</v>
      </c>
      <c r="D118" s="24">
        <v>3400000</v>
      </c>
      <c r="E118" s="110"/>
      <c r="F118" s="34"/>
      <c r="G118" s="35"/>
      <c r="H118" s="36"/>
      <c r="I118" s="157"/>
      <c r="J118" s="36"/>
      <c r="K118" s="36"/>
      <c r="L118" s="27"/>
    </row>
    <row r="119" spans="1:12" ht="16.5">
      <c r="A119" s="61"/>
      <c r="B119" s="39" t="s">
        <v>105</v>
      </c>
      <c r="C119" s="30"/>
      <c r="D119" s="24">
        <v>4800000</v>
      </c>
      <c r="E119" s="110"/>
      <c r="F119" s="34"/>
      <c r="G119" s="111"/>
      <c r="H119" s="36"/>
      <c r="I119" s="157"/>
      <c r="J119" s="36"/>
      <c r="K119" s="36"/>
      <c r="L119" s="27"/>
    </row>
    <row r="120" spans="1:12" ht="16.5">
      <c r="A120" s="61"/>
      <c r="B120" s="39" t="s">
        <v>106</v>
      </c>
      <c r="C120" s="30"/>
      <c r="D120" s="24">
        <v>9375000</v>
      </c>
      <c r="E120" s="110"/>
      <c r="F120" s="34"/>
      <c r="G120" s="111"/>
      <c r="H120" s="36"/>
      <c r="I120" s="157"/>
      <c r="J120" s="36"/>
      <c r="K120" s="36"/>
      <c r="L120" s="27"/>
    </row>
    <row r="121" spans="1:14" ht="16.5" customHeight="1">
      <c r="A121" s="65"/>
      <c r="B121" s="45" t="s">
        <v>20</v>
      </c>
      <c r="C121" s="66">
        <f>SUM(C114:C118)</f>
        <v>29042681</v>
      </c>
      <c r="D121" s="66">
        <f>SUM(D114:D120)</f>
        <v>24225000</v>
      </c>
      <c r="E121" s="66">
        <f>SUM(E114:E118)</f>
        <v>18000016</v>
      </c>
      <c r="F121" s="67">
        <f>SUM(F114:F120)</f>
        <v>8263875</v>
      </c>
      <c r="G121" s="111"/>
      <c r="H121" s="67">
        <f>SUM(H114:H120)</f>
        <v>15500000</v>
      </c>
      <c r="I121" s="160">
        <f>SUM(I114:I120)</f>
        <v>6346861</v>
      </c>
      <c r="J121" s="67">
        <f>SUM(J114:J120)</f>
        <v>2552136</v>
      </c>
      <c r="K121" s="67">
        <f>SUM(K114:K120)</f>
        <v>24398997</v>
      </c>
      <c r="L121" s="68"/>
      <c r="M121" s="67">
        <f>SUM(M114:M120)</f>
        <v>0</v>
      </c>
      <c r="N121" s="49">
        <f>H121/$H$147</f>
        <v>0.10123845194206114</v>
      </c>
    </row>
    <row r="122" spans="1:12" ht="9" customHeight="1">
      <c r="A122" s="65"/>
      <c r="B122" s="82"/>
      <c r="C122" s="41"/>
      <c r="D122" s="41"/>
      <c r="E122" s="41"/>
      <c r="F122" s="34"/>
      <c r="G122" s="70"/>
      <c r="H122" s="36"/>
      <c r="I122" s="157"/>
      <c r="J122" s="36"/>
      <c r="K122" s="36"/>
      <c r="L122" s="27"/>
    </row>
    <row r="123" spans="1:12" ht="16.5">
      <c r="A123" s="65"/>
      <c r="B123" s="82"/>
      <c r="C123" s="41"/>
      <c r="D123" s="41"/>
      <c r="E123" s="41"/>
      <c r="F123" s="34"/>
      <c r="G123" s="43"/>
      <c r="H123" s="36"/>
      <c r="I123" s="157"/>
      <c r="J123" s="36"/>
      <c r="K123" s="36"/>
      <c r="L123" s="27"/>
    </row>
    <row r="124" spans="1:12" ht="16.5">
      <c r="A124" s="112" t="s">
        <v>34</v>
      </c>
      <c r="B124" s="113" t="s">
        <v>44</v>
      </c>
      <c r="C124" s="114">
        <v>3914400</v>
      </c>
      <c r="D124" s="114">
        <v>3150000</v>
      </c>
      <c r="E124" s="25">
        <v>4400000</v>
      </c>
      <c r="F124" s="3">
        <v>2680937</v>
      </c>
      <c r="G124" s="43"/>
      <c r="H124" s="3">
        <v>3305609</v>
      </c>
      <c r="I124" s="154">
        <v>569070</v>
      </c>
      <c r="J124" s="3">
        <v>786386</v>
      </c>
      <c r="K124" s="3">
        <f>SUM(H124:J124)</f>
        <v>4661065</v>
      </c>
      <c r="L124" s="27"/>
    </row>
    <row r="125" spans="1:12" ht="16.5">
      <c r="A125" s="112"/>
      <c r="B125" s="98" t="s">
        <v>107</v>
      </c>
      <c r="C125" s="100"/>
      <c r="D125" s="100"/>
      <c r="E125" s="99"/>
      <c r="F125" s="3"/>
      <c r="G125" s="35"/>
      <c r="L125" s="27"/>
    </row>
    <row r="126" spans="1:12" ht="16.5">
      <c r="A126" s="4"/>
      <c r="B126" s="115" t="s">
        <v>108</v>
      </c>
      <c r="C126" s="100"/>
      <c r="D126" s="114">
        <v>9621763</v>
      </c>
      <c r="E126" s="99">
        <v>961211</v>
      </c>
      <c r="F126" s="64"/>
      <c r="G126" s="35"/>
      <c r="H126" s="64"/>
      <c r="I126" s="159"/>
      <c r="J126" s="64"/>
      <c r="K126" s="36"/>
      <c r="L126" s="27"/>
    </row>
    <row r="127" spans="1:12" ht="16.5">
      <c r="A127" s="4"/>
      <c r="B127" s="98" t="s">
        <v>109</v>
      </c>
      <c r="C127" s="114">
        <v>700000</v>
      </c>
      <c r="D127" s="100"/>
      <c r="E127" s="25">
        <v>1500000</v>
      </c>
      <c r="F127" s="64"/>
      <c r="G127" s="35"/>
      <c r="H127" s="64"/>
      <c r="I127" s="159"/>
      <c r="J127" s="64"/>
      <c r="K127" s="36"/>
      <c r="L127" s="27"/>
    </row>
    <row r="128" spans="1:12" ht="16.5">
      <c r="A128" s="4"/>
      <c r="B128" s="98" t="s">
        <v>110</v>
      </c>
      <c r="C128" s="100"/>
      <c r="D128" s="100"/>
      <c r="E128" s="25">
        <v>2500000</v>
      </c>
      <c r="F128" s="34"/>
      <c r="G128" s="31"/>
      <c r="H128" s="36"/>
      <c r="I128" s="157"/>
      <c r="J128" s="36"/>
      <c r="K128" s="36"/>
      <c r="L128" s="27"/>
    </row>
    <row r="129" spans="1:14" ht="16.5">
      <c r="A129" s="65"/>
      <c r="B129" s="45" t="s">
        <v>20</v>
      </c>
      <c r="C129" s="66">
        <f>SUM(C124:C128)</f>
        <v>4614400</v>
      </c>
      <c r="D129" s="66">
        <f>SUM(D124:D128)</f>
        <v>12771763</v>
      </c>
      <c r="E129" s="66">
        <f>SUM(E124:E128)</f>
        <v>9361211</v>
      </c>
      <c r="F129" s="67">
        <f>SUM(F124:F128)</f>
        <v>2680937</v>
      </c>
      <c r="G129" s="31"/>
      <c r="H129" s="67">
        <f>SUM(H124:H128)</f>
        <v>3305609</v>
      </c>
      <c r="I129" s="160">
        <f>SUM(I124:I128)</f>
        <v>569070</v>
      </c>
      <c r="J129" s="67">
        <f>SUM(J124:J128)</f>
        <v>786386</v>
      </c>
      <c r="K129" s="67">
        <f>SUM(K124:K128)</f>
        <v>4661065</v>
      </c>
      <c r="L129" s="68"/>
      <c r="M129" s="67">
        <f>SUM(M124:M128)</f>
        <v>0</v>
      </c>
      <c r="N129" s="49">
        <f>H129/$H$147</f>
        <v>0.021590628250693213</v>
      </c>
    </row>
    <row r="130" spans="1:12" ht="16.5">
      <c r="A130" s="65"/>
      <c r="B130" s="116"/>
      <c r="C130" s="117"/>
      <c r="D130" s="117"/>
      <c r="E130" s="117"/>
      <c r="F130" s="34"/>
      <c r="G130" s="70"/>
      <c r="H130" s="36"/>
      <c r="I130" s="157" t="s">
        <v>19</v>
      </c>
      <c r="J130" s="36"/>
      <c r="K130" s="36"/>
      <c r="L130" s="27"/>
    </row>
    <row r="131" spans="1:12" ht="16.5">
      <c r="A131" s="112" t="s">
        <v>113</v>
      </c>
      <c r="B131" s="151" t="s">
        <v>114</v>
      </c>
      <c r="C131" s="114">
        <v>3914400</v>
      </c>
      <c r="D131" s="114" t="s">
        <v>19</v>
      </c>
      <c r="E131" s="25" t="s">
        <v>19</v>
      </c>
      <c r="F131" s="3" t="s">
        <v>19</v>
      </c>
      <c r="G131" s="43"/>
      <c r="H131" s="3" t="s">
        <v>19</v>
      </c>
      <c r="I131" s="154" t="s">
        <v>19</v>
      </c>
      <c r="J131" s="3" t="s">
        <v>19</v>
      </c>
      <c r="L131" s="27"/>
    </row>
    <row r="132" spans="1:13" ht="16.5">
      <c r="A132" s="112"/>
      <c r="B132" s="82" t="s">
        <v>35</v>
      </c>
      <c r="C132" s="100"/>
      <c r="D132" s="100"/>
      <c r="E132" s="99"/>
      <c r="F132" s="3"/>
      <c r="G132" s="35"/>
      <c r="H132" s="3">
        <v>2017511</v>
      </c>
      <c r="I132" s="154" t="s">
        <v>19</v>
      </c>
      <c r="J132" s="3">
        <v>3816997</v>
      </c>
      <c r="K132" s="3">
        <f>SUM(H132:J132)</f>
        <v>5834508</v>
      </c>
      <c r="L132" s="27"/>
      <c r="M132" s="3">
        <f>16003800-K132</f>
        <v>10169292</v>
      </c>
    </row>
    <row r="133" spans="1:12" ht="16.5">
      <c r="A133" s="4"/>
      <c r="B133" s="82" t="s">
        <v>36</v>
      </c>
      <c r="C133" s="100"/>
      <c r="D133" s="100"/>
      <c r="E133" s="99"/>
      <c r="F133" s="64"/>
      <c r="G133" s="35"/>
      <c r="H133" s="64">
        <v>2800000</v>
      </c>
      <c r="I133" s="159"/>
      <c r="J133" s="166">
        <v>1986142</v>
      </c>
      <c r="K133" s="3">
        <f>SUM(H133:J133)</f>
        <v>4786142</v>
      </c>
      <c r="L133" s="27"/>
    </row>
    <row r="134" spans="1:13" ht="16.5">
      <c r="A134" s="4"/>
      <c r="B134" s="77" t="s">
        <v>115</v>
      </c>
      <c r="C134" s="100"/>
      <c r="D134" s="100"/>
      <c r="E134" s="99"/>
      <c r="F134" s="64"/>
      <c r="G134" s="35"/>
      <c r="H134" s="64">
        <v>1600000</v>
      </c>
      <c r="I134" s="159"/>
      <c r="J134" s="64"/>
      <c r="K134" s="3">
        <f>SUM(H134:J134)</f>
        <v>1600000</v>
      </c>
      <c r="L134" s="27"/>
      <c r="M134" s="3">
        <f>20000000-K134</f>
        <v>18400000</v>
      </c>
    </row>
    <row r="135" spans="1:12" ht="16.5">
      <c r="A135" s="4"/>
      <c r="B135" s="115" t="s">
        <v>19</v>
      </c>
      <c r="C135" s="100"/>
      <c r="D135" s="114" t="s">
        <v>19</v>
      </c>
      <c r="E135" s="99" t="s">
        <v>19</v>
      </c>
      <c r="F135" s="64"/>
      <c r="G135" s="35"/>
      <c r="H135" s="64"/>
      <c r="I135" s="159"/>
      <c r="J135" s="64"/>
      <c r="K135" s="36"/>
      <c r="L135" s="27"/>
    </row>
    <row r="136" spans="1:12" ht="16.5">
      <c r="A136" s="4"/>
      <c r="B136" s="98" t="s">
        <v>19</v>
      </c>
      <c r="C136" s="114">
        <v>700000</v>
      </c>
      <c r="D136" s="100"/>
      <c r="E136" s="25" t="s">
        <v>19</v>
      </c>
      <c r="F136" s="64"/>
      <c r="G136" s="35"/>
      <c r="H136" s="64"/>
      <c r="I136" s="159"/>
      <c r="J136" s="64"/>
      <c r="K136" s="36"/>
      <c r="L136" s="27"/>
    </row>
    <row r="137" spans="1:12" ht="16.5">
      <c r="A137" s="4"/>
      <c r="B137" s="98" t="s">
        <v>19</v>
      </c>
      <c r="C137" s="100"/>
      <c r="D137" s="100"/>
      <c r="E137" s="25" t="s">
        <v>19</v>
      </c>
      <c r="F137" s="34"/>
      <c r="G137" s="31"/>
      <c r="H137" s="36"/>
      <c r="I137" s="157"/>
      <c r="J137" s="36"/>
      <c r="K137" s="36"/>
      <c r="L137" s="27"/>
    </row>
    <row r="138" spans="1:12" ht="16.5">
      <c r="A138" s="4"/>
      <c r="B138" s="42" t="s">
        <v>19</v>
      </c>
      <c r="C138" s="114">
        <v>700000</v>
      </c>
      <c r="D138" s="100"/>
      <c r="E138" s="25"/>
      <c r="F138" s="34"/>
      <c r="G138" s="31"/>
      <c r="H138" s="36"/>
      <c r="I138" s="157"/>
      <c r="J138" s="36"/>
      <c r="K138" s="36"/>
      <c r="L138" s="27"/>
    </row>
    <row r="139" spans="1:14" ht="16.5">
      <c r="A139" s="65"/>
      <c r="B139" s="45" t="s">
        <v>20</v>
      </c>
      <c r="C139" s="66">
        <f>SUM(C131:C138)</f>
        <v>5314400</v>
      </c>
      <c r="D139" s="66">
        <f>SUM(D131:D137)</f>
        <v>0</v>
      </c>
      <c r="E139" s="66">
        <f>SUM(E131:E137)</f>
        <v>0</v>
      </c>
      <c r="F139" s="66">
        <f>SUM(F131:F138)</f>
        <v>0</v>
      </c>
      <c r="G139" s="31"/>
      <c r="H139" s="67">
        <f>SUM(H131:H138)</f>
        <v>6417511</v>
      </c>
      <c r="I139" s="160">
        <f>SUM(I131:I138)</f>
        <v>0</v>
      </c>
      <c r="J139" s="67">
        <f>SUM(J131:J138)</f>
        <v>5803139</v>
      </c>
      <c r="K139" s="67">
        <f>SUM(K131:K138)</f>
        <v>12220650</v>
      </c>
      <c r="L139" s="68"/>
      <c r="M139" s="67">
        <f>SUM(M131:M138)</f>
        <v>28569292</v>
      </c>
      <c r="N139" s="49">
        <f>H139/$H$147</f>
        <v>0.041916056707170884</v>
      </c>
    </row>
    <row r="140" spans="1:12" ht="16.5">
      <c r="A140" s="65"/>
      <c r="B140" s="116"/>
      <c r="C140" s="117"/>
      <c r="D140" s="117"/>
      <c r="E140" s="117"/>
      <c r="F140" s="34"/>
      <c r="G140" s="70"/>
      <c r="H140" s="36"/>
      <c r="I140" s="36"/>
      <c r="J140" s="36"/>
      <c r="K140" s="36"/>
      <c r="L140" s="27"/>
    </row>
    <row r="141" spans="1:12" ht="16.5">
      <c r="A141" s="65"/>
      <c r="C141" s="24"/>
      <c r="D141" s="24"/>
      <c r="E141" s="24"/>
      <c r="F141" s="34"/>
      <c r="G141" s="76"/>
      <c r="H141" s="36"/>
      <c r="I141" s="36"/>
      <c r="J141" s="36"/>
      <c r="K141" s="36"/>
      <c r="L141" s="27"/>
    </row>
    <row r="142" spans="1:13" ht="16.5">
      <c r="A142" s="65"/>
      <c r="C142" s="24"/>
      <c r="D142" s="24"/>
      <c r="E142" s="24"/>
      <c r="F142" s="118"/>
      <c r="G142" s="56"/>
      <c r="H142" s="119"/>
      <c r="I142" s="119"/>
      <c r="J142" s="119"/>
      <c r="K142" s="119"/>
      <c r="L142" s="120"/>
      <c r="M142" s="121"/>
    </row>
    <row r="143" spans="1:13" ht="17.25" thickBot="1">
      <c r="A143" s="65"/>
      <c r="B143" s="128" t="s">
        <v>37</v>
      </c>
      <c r="C143" s="123">
        <f>SUM(C129,C121,C111,C102,C90,C78,C71,C59,C49,C36,C18)</f>
        <v>307926193</v>
      </c>
      <c r="D143" s="123">
        <f>SUM(D129,D121,D111,D102,D90,D78,D71,D59,D49,D36,D18)</f>
        <v>609683917</v>
      </c>
      <c r="E143" s="123">
        <f>SUM(E129,E121,E111,E102,E90,E78,E71,E59,E49,E36,E18)</f>
        <v>425234450</v>
      </c>
      <c r="F143" s="124">
        <f>SUM(F129,F121,F111,F102,F90,F78,F71,F59,F49,F36,F18)</f>
        <v>104855901.35429999</v>
      </c>
      <c r="G143" s="56"/>
      <c r="H143" s="124">
        <f>SUM(H129,H121,H111,H102,H90,H78,H71,H59,H49,H36,H18,H139)</f>
        <v>153103882</v>
      </c>
      <c r="I143" s="124">
        <f>SUM(I129,I121,I111,I102,I90,I78,I71,I59,I49,I36,I18,I139)</f>
        <v>48244544</v>
      </c>
      <c r="J143" s="124">
        <f>SUM(J129,J121,J111,J102,J90,J78,J71,J59,J49,J36,J18,J139)</f>
        <v>162241064</v>
      </c>
      <c r="K143" s="124">
        <f>SUM(K129,K121,K111,K102,K90,K78,K71,K59,K49,K36,K18,K139)</f>
        <v>363589490</v>
      </c>
      <c r="L143" s="125"/>
      <c r="M143" s="124">
        <f>SUM(M129,M121,M111,M102,M90,M78,M71,M59,M49,M36,M18)</f>
        <v>193068034</v>
      </c>
    </row>
    <row r="144" spans="1:12" ht="15" customHeight="1" thickTop="1">
      <c r="A144" s="65"/>
      <c r="B144" s="122"/>
      <c r="C144" s="126"/>
      <c r="D144" s="126"/>
      <c r="E144" s="126"/>
      <c r="F144" s="34"/>
      <c r="G144" s="70"/>
      <c r="H144" s="36"/>
      <c r="I144" s="36"/>
      <c r="J144" s="36"/>
      <c r="K144" s="36"/>
      <c r="L144" s="27"/>
    </row>
    <row r="145" spans="1:12" ht="15" customHeight="1" hidden="1">
      <c r="A145" s="65"/>
      <c r="B145" s="127"/>
      <c r="C145" s="83"/>
      <c r="D145" s="83"/>
      <c r="E145" s="83"/>
      <c r="F145" s="64"/>
      <c r="G145" s="52"/>
      <c r="H145" s="64"/>
      <c r="I145" s="64"/>
      <c r="J145" s="64"/>
      <c r="K145" s="36"/>
      <c r="L145" s="27"/>
    </row>
    <row r="146" spans="1:12" ht="15" customHeight="1" hidden="1">
      <c r="A146" s="65"/>
      <c r="B146" s="122"/>
      <c r="C146" s="126"/>
      <c r="D146" s="126"/>
      <c r="E146" s="126"/>
      <c r="F146" s="34"/>
      <c r="G146" s="52"/>
      <c r="H146" s="36"/>
      <c r="I146" s="36"/>
      <c r="J146" s="36"/>
      <c r="K146" s="36"/>
      <c r="L146" s="27"/>
    </row>
    <row r="147" spans="1:13" ht="15" customHeight="1" hidden="1">
      <c r="A147" s="44"/>
      <c r="B147" s="128" t="s">
        <v>37</v>
      </c>
      <c r="C147" s="126"/>
      <c r="D147" s="126"/>
      <c r="E147" s="126"/>
      <c r="F147" s="64"/>
      <c r="G147" s="70"/>
      <c r="H147" s="3">
        <f>SUM(H143:H144)</f>
        <v>153103882</v>
      </c>
      <c r="I147" s="3">
        <f>SUM(I143:I144)</f>
        <v>48244544</v>
      </c>
      <c r="J147" s="3">
        <f>SUM(J143:J144)</f>
        <v>162241064</v>
      </c>
      <c r="K147" s="64">
        <f>SUM(K143:K146)</f>
        <v>363589490</v>
      </c>
      <c r="L147" s="129"/>
      <c r="M147" s="64">
        <f>SUM(M143:M146)</f>
        <v>193068034</v>
      </c>
    </row>
    <row r="148" spans="1:12" ht="15" customHeight="1" hidden="1">
      <c r="A148" s="44"/>
      <c r="B148" s="122"/>
      <c r="C148" s="126"/>
      <c r="D148" s="126"/>
      <c r="E148" s="126"/>
      <c r="F148" s="34"/>
      <c r="G148" s="70"/>
      <c r="H148" s="36"/>
      <c r="I148" s="36"/>
      <c r="J148" s="36"/>
      <c r="K148" s="36"/>
      <c r="L148" s="27"/>
    </row>
    <row r="149" spans="1:13" s="133" customFormat="1" ht="15" customHeight="1">
      <c r="A149" s="130"/>
      <c r="B149" s="122" t="s">
        <v>38</v>
      </c>
      <c r="C149" s="131"/>
      <c r="D149" s="131"/>
      <c r="E149" s="131"/>
      <c r="F149" s="132"/>
      <c r="G149" s="70"/>
      <c r="H149" s="153">
        <v>153103882.04560003</v>
      </c>
      <c r="I149" s="152">
        <v>48244544.4769</v>
      </c>
      <c r="J149" s="152">
        <v>162241064.47689998</v>
      </c>
      <c r="K149" s="152">
        <f>SUM(K145:K148)</f>
        <v>363589490</v>
      </c>
      <c r="L149" s="129"/>
      <c r="M149" s="152">
        <f>SUM(M145:M148)</f>
        <v>193068034</v>
      </c>
    </row>
    <row r="150" spans="1:12" ht="15" customHeight="1">
      <c r="A150" s="44"/>
      <c r="B150" s="104"/>
      <c r="C150" s="104"/>
      <c r="D150" s="104"/>
      <c r="E150" s="104"/>
      <c r="F150" s="34"/>
      <c r="G150" s="134"/>
      <c r="H150" s="36"/>
      <c r="I150" s="36"/>
      <c r="J150" s="36"/>
      <c r="K150" s="36"/>
      <c r="L150" s="27"/>
    </row>
    <row r="151" spans="2:12" ht="15" customHeight="1">
      <c r="B151" s="135"/>
      <c r="C151" s="135"/>
      <c r="D151" s="135"/>
      <c r="E151" s="135"/>
      <c r="F151" s="34"/>
      <c r="G151" s="136"/>
      <c r="H151" s="34">
        <f>H147-H149</f>
        <v>-0.04560002684593201</v>
      </c>
      <c r="I151" s="34">
        <f>I147-I149</f>
        <v>-0.47689999639987946</v>
      </c>
      <c r="J151" s="34">
        <f>J147-J149</f>
        <v>-0.47689998149871826</v>
      </c>
      <c r="K151" s="36"/>
      <c r="L151" s="27"/>
    </row>
    <row r="152" spans="1:12" ht="12.75" customHeight="1">
      <c r="A152" s="137"/>
      <c r="B152" s="138"/>
      <c r="C152" s="138"/>
      <c r="D152" s="138"/>
      <c r="E152" s="138"/>
      <c r="F152" s="34"/>
      <c r="G152" s="139"/>
      <c r="H152" s="36"/>
      <c r="I152" s="36"/>
      <c r="J152" s="36"/>
      <c r="K152" s="36"/>
      <c r="L152" s="27"/>
    </row>
    <row r="153" spans="1:11" ht="12.75" customHeight="1">
      <c r="A153" s="140" t="s">
        <v>112</v>
      </c>
      <c r="B153" s="141"/>
      <c r="C153" s="141"/>
      <c r="D153" s="141"/>
      <c r="E153" s="141"/>
      <c r="F153" s="105"/>
      <c r="G153" s="105"/>
      <c r="H153" s="142"/>
      <c r="I153" s="142"/>
      <c r="J153" s="142"/>
      <c r="K153" s="142"/>
    </row>
    <row r="154" spans="1:11" ht="12.75" customHeight="1">
      <c r="A154" s="44"/>
      <c r="B154" s="141"/>
      <c r="C154" s="141"/>
      <c r="D154" s="141"/>
      <c r="E154" s="141"/>
      <c r="F154" s="105"/>
      <c r="G154" s="105"/>
      <c r="H154" s="142"/>
      <c r="I154" s="142"/>
      <c r="J154" s="49"/>
      <c r="K154" s="142"/>
    </row>
    <row r="155" spans="1:11" ht="12.75" customHeight="1">
      <c r="A155" s="65"/>
      <c r="B155" s="141"/>
      <c r="C155" s="141"/>
      <c r="D155" s="141"/>
      <c r="E155" s="141"/>
      <c r="F155" s="105"/>
      <c r="G155" s="105"/>
      <c r="H155" s="142"/>
      <c r="I155" s="142"/>
      <c r="J155" s="142"/>
      <c r="K155" s="142"/>
    </row>
    <row r="156" spans="1:11" ht="10.5" customHeight="1">
      <c r="A156" s="44"/>
      <c r="B156" s="143"/>
      <c r="C156" s="143"/>
      <c r="D156" s="143"/>
      <c r="E156" s="143"/>
      <c r="F156" s="105"/>
      <c r="G156" s="105"/>
      <c r="H156" s="142"/>
      <c r="I156" s="142"/>
      <c r="J156" s="142"/>
      <c r="K156" s="142"/>
    </row>
    <row r="157" spans="1:11" ht="10.5" customHeight="1">
      <c r="A157" s="65"/>
      <c r="B157" s="143"/>
      <c r="C157" s="143"/>
      <c r="D157" s="143"/>
      <c r="E157" s="143"/>
      <c r="F157" s="105"/>
      <c r="G157" s="105"/>
      <c r="H157" s="142"/>
      <c r="I157" s="142"/>
      <c r="J157" s="142"/>
      <c r="K157" s="142"/>
    </row>
    <row r="158" spans="6:11" ht="10.5" customHeight="1">
      <c r="F158" s="105"/>
      <c r="G158" s="105"/>
      <c r="H158" s="142"/>
      <c r="I158" s="142"/>
      <c r="J158" s="142"/>
      <c r="K158" s="142"/>
    </row>
    <row r="159" spans="6:11" ht="10.5" customHeight="1">
      <c r="F159" s="105"/>
      <c r="G159" s="105"/>
      <c r="H159" s="142"/>
      <c r="I159" s="142"/>
      <c r="J159" s="142"/>
      <c r="K159" s="142"/>
    </row>
    <row r="160" spans="6:11" ht="10.5" customHeight="1">
      <c r="F160" s="105"/>
      <c r="G160" s="105"/>
      <c r="H160" s="142"/>
      <c r="I160" s="142"/>
      <c r="J160" s="142"/>
      <c r="K160" s="142"/>
    </row>
    <row r="161" spans="6:11" ht="16.5">
      <c r="F161" s="105"/>
      <c r="G161" s="105"/>
      <c r="H161" s="142"/>
      <c r="I161" s="142"/>
      <c r="J161" s="142"/>
      <c r="K161" s="142"/>
    </row>
    <row r="162" spans="1:11" ht="16.5">
      <c r="A162" s="168"/>
      <c r="B162" s="168"/>
      <c r="C162" s="168"/>
      <c r="D162" s="168"/>
      <c r="E162" s="168"/>
      <c r="F162" s="105"/>
      <c r="G162" s="105"/>
      <c r="H162" s="142"/>
      <c r="I162" s="142"/>
      <c r="J162" s="142"/>
      <c r="K162" s="142"/>
    </row>
    <row r="163" spans="1:11" ht="16.5">
      <c r="A163" s="144"/>
      <c r="B163" s="144"/>
      <c r="C163" s="144"/>
      <c r="D163" s="144"/>
      <c r="E163" s="144"/>
      <c r="F163" s="105"/>
      <c r="G163" s="105"/>
      <c r="H163" s="142"/>
      <c r="I163" s="142"/>
      <c r="J163" s="142"/>
      <c r="K163" s="142"/>
    </row>
    <row r="164" spans="1:11" ht="16.5">
      <c r="A164" s="61"/>
      <c r="B164" s="65"/>
      <c r="C164" s="65"/>
      <c r="D164" s="65"/>
      <c r="E164" s="65"/>
      <c r="F164" s="105"/>
      <c r="G164" s="105"/>
      <c r="H164" s="142"/>
      <c r="I164" s="142"/>
      <c r="J164" s="142"/>
      <c r="K164" s="142"/>
    </row>
    <row r="165" spans="1:11" ht="16.5">
      <c r="A165" s="65"/>
      <c r="B165" s="143"/>
      <c r="C165" s="143"/>
      <c r="D165" s="143"/>
      <c r="E165" s="143"/>
      <c r="F165" s="105"/>
      <c r="G165" s="105"/>
      <c r="H165" s="142"/>
      <c r="I165" s="142"/>
      <c r="J165" s="142"/>
      <c r="K165" s="142"/>
    </row>
    <row r="166" spans="1:11" ht="16.5">
      <c r="A166" s="65"/>
      <c r="B166" s="144"/>
      <c r="C166" s="144"/>
      <c r="D166" s="144"/>
      <c r="E166" s="144"/>
      <c r="F166" s="105"/>
      <c r="G166" s="105"/>
      <c r="H166" s="142"/>
      <c r="I166" s="142"/>
      <c r="J166" s="142"/>
      <c r="K166" s="142"/>
    </row>
    <row r="167" spans="1:11" ht="16.5">
      <c r="A167" s="65"/>
      <c r="B167" s="144"/>
      <c r="C167" s="144"/>
      <c r="D167" s="144"/>
      <c r="E167" s="144"/>
      <c r="F167" s="105"/>
      <c r="G167" s="105"/>
      <c r="H167" s="142"/>
      <c r="I167" s="142"/>
      <c r="J167" s="142"/>
      <c r="K167" s="142"/>
    </row>
    <row r="168" spans="1:11" ht="16.5">
      <c r="A168" s="65"/>
      <c r="B168" s="144"/>
      <c r="C168" s="144"/>
      <c r="D168" s="144"/>
      <c r="E168" s="144"/>
      <c r="F168" s="105"/>
      <c r="G168" s="105"/>
      <c r="H168" s="142"/>
      <c r="I168" s="142"/>
      <c r="J168" s="142"/>
      <c r="K168" s="142"/>
    </row>
    <row r="169" spans="1:11" ht="16.5">
      <c r="A169" s="65"/>
      <c r="B169" s="143"/>
      <c r="C169" s="143"/>
      <c r="D169" s="143"/>
      <c r="E169" s="143"/>
      <c r="F169" s="105"/>
      <c r="G169" s="105"/>
      <c r="H169" s="142"/>
      <c r="I169" s="142"/>
      <c r="J169" s="142"/>
      <c r="K169" s="142"/>
    </row>
    <row r="170" spans="1:11" ht="16.5">
      <c r="A170" s="65"/>
      <c r="B170" s="61"/>
      <c r="C170" s="61"/>
      <c r="D170" s="61"/>
      <c r="E170" s="61"/>
      <c r="F170" s="105"/>
      <c r="G170" s="105"/>
      <c r="H170" s="142"/>
      <c r="I170" s="142"/>
      <c r="J170" s="142"/>
      <c r="K170" s="142"/>
    </row>
    <row r="171" spans="1:11" ht="16.5">
      <c r="A171" s="61"/>
      <c r="B171" s="145"/>
      <c r="C171" s="145"/>
      <c r="D171" s="145"/>
      <c r="E171" s="145"/>
      <c r="F171" s="105"/>
      <c r="G171" s="105"/>
      <c r="H171" s="142"/>
      <c r="I171" s="142"/>
      <c r="J171" s="142"/>
      <c r="K171" s="142"/>
    </row>
    <row r="172" spans="1:11" ht="16.5">
      <c r="A172" s="61"/>
      <c r="B172" s="143"/>
      <c r="C172" s="143"/>
      <c r="D172" s="143"/>
      <c r="E172" s="143"/>
      <c r="F172" s="105"/>
      <c r="G172" s="105"/>
      <c r="H172" s="142"/>
      <c r="I172" s="142"/>
      <c r="J172" s="142"/>
      <c r="K172" s="142"/>
    </row>
    <row r="173" spans="1:11" ht="16.5">
      <c r="A173" s="61"/>
      <c r="B173" s="144"/>
      <c r="C173" s="144"/>
      <c r="D173" s="144"/>
      <c r="E173" s="144"/>
      <c r="F173" s="105"/>
      <c r="G173" s="105"/>
      <c r="H173" s="142"/>
      <c r="I173" s="142"/>
      <c r="J173" s="142"/>
      <c r="K173" s="142"/>
    </row>
    <row r="174" spans="1:11" ht="16.5">
      <c r="A174" s="61"/>
      <c r="B174" s="144"/>
      <c r="C174" s="144"/>
      <c r="D174" s="144"/>
      <c r="E174" s="144"/>
      <c r="F174" s="105"/>
      <c r="G174" s="105"/>
      <c r="H174" s="142"/>
      <c r="I174" s="142"/>
      <c r="J174" s="142"/>
      <c r="K174" s="142"/>
    </row>
    <row r="175" spans="1:11" ht="16.5">
      <c r="A175" s="61"/>
      <c r="B175" s="144"/>
      <c r="C175" s="144"/>
      <c r="D175" s="144"/>
      <c r="E175" s="144"/>
      <c r="F175" s="105"/>
      <c r="G175" s="105"/>
      <c r="H175" s="142"/>
      <c r="I175" s="142"/>
      <c r="J175" s="142"/>
      <c r="K175" s="142"/>
    </row>
    <row r="176" spans="1:11" ht="9.75" customHeight="1">
      <c r="A176" s="61"/>
      <c r="B176" s="144"/>
      <c r="C176" s="144"/>
      <c r="D176" s="144"/>
      <c r="E176" s="144"/>
      <c r="F176" s="105"/>
      <c r="G176" s="105"/>
      <c r="H176" s="142"/>
      <c r="I176" s="142"/>
      <c r="J176" s="142"/>
      <c r="K176" s="142"/>
    </row>
    <row r="177" spans="1:11" ht="16.5">
      <c r="A177" s="65"/>
      <c r="B177" s="144"/>
      <c r="C177" s="144"/>
      <c r="D177" s="144"/>
      <c r="E177" s="144"/>
      <c r="F177" s="105"/>
      <c r="G177" s="105"/>
      <c r="H177" s="142"/>
      <c r="I177" s="142"/>
      <c r="J177" s="142"/>
      <c r="K177" s="142"/>
    </row>
    <row r="178" spans="1:11" ht="16.5">
      <c r="A178" s="65"/>
      <c r="B178" s="61"/>
      <c r="C178" s="61"/>
      <c r="D178" s="61"/>
      <c r="E178" s="61"/>
      <c r="F178" s="105"/>
      <c r="G178" s="105"/>
      <c r="H178" s="142"/>
      <c r="I178" s="142"/>
      <c r="J178" s="142"/>
      <c r="K178" s="142"/>
    </row>
    <row r="179" spans="1:11" ht="16.5">
      <c r="A179" s="61"/>
      <c r="B179" s="145"/>
      <c r="C179" s="145"/>
      <c r="D179" s="145"/>
      <c r="E179" s="145"/>
      <c r="F179" s="105"/>
      <c r="G179" s="105"/>
      <c r="H179" s="142"/>
      <c r="I179" s="142"/>
      <c r="J179" s="142"/>
      <c r="K179" s="142"/>
    </row>
    <row r="180" spans="1:11" ht="16.5">
      <c r="A180" s="65"/>
      <c r="B180" s="144"/>
      <c r="C180" s="144"/>
      <c r="D180" s="144"/>
      <c r="E180" s="144"/>
      <c r="F180" s="105"/>
      <c r="G180" s="105"/>
      <c r="H180" s="142"/>
      <c r="I180" s="142"/>
      <c r="J180" s="142"/>
      <c r="K180" s="142"/>
    </row>
    <row r="181" spans="1:11" ht="16.5">
      <c r="A181" s="65"/>
      <c r="B181" s="143"/>
      <c r="C181" s="143"/>
      <c r="D181" s="143"/>
      <c r="E181" s="143"/>
      <c r="F181" s="105"/>
      <c r="G181" s="105"/>
      <c r="H181" s="142"/>
      <c r="I181" s="142"/>
      <c r="J181" s="142"/>
      <c r="K181" s="142"/>
    </row>
    <row r="182" spans="1:11" ht="16.5">
      <c r="A182" s="65"/>
      <c r="B182" s="141"/>
      <c r="C182" s="141"/>
      <c r="D182" s="141"/>
      <c r="E182" s="141"/>
      <c r="F182" s="105"/>
      <c r="G182" s="105"/>
      <c r="H182" s="142"/>
      <c r="I182" s="142"/>
      <c r="J182" s="142"/>
      <c r="K182" s="142"/>
    </row>
    <row r="183" spans="1:11" ht="16.5">
      <c r="A183" s="65"/>
      <c r="B183" s="61"/>
      <c r="C183" s="61"/>
      <c r="D183" s="61"/>
      <c r="E183" s="61"/>
      <c r="F183" s="105"/>
      <c r="G183" s="105"/>
      <c r="H183" s="142"/>
      <c r="I183" s="142"/>
      <c r="J183" s="142"/>
      <c r="K183" s="142"/>
    </row>
    <row r="184" spans="1:11" ht="16.5">
      <c r="A184" s="61"/>
      <c r="B184" s="145"/>
      <c r="C184" s="145"/>
      <c r="D184" s="145"/>
      <c r="E184" s="145"/>
      <c r="F184" s="105"/>
      <c r="G184" s="105"/>
      <c r="H184" s="142"/>
      <c r="I184" s="142"/>
      <c r="J184" s="142"/>
      <c r="K184" s="142"/>
    </row>
    <row r="185" spans="1:11" ht="16.5">
      <c r="A185" s="61"/>
      <c r="B185" s="144"/>
      <c r="C185" s="144"/>
      <c r="D185" s="144"/>
      <c r="E185" s="144"/>
      <c r="F185" s="105"/>
      <c r="G185" s="105"/>
      <c r="H185" s="142"/>
      <c r="I185" s="142"/>
      <c r="J185" s="142"/>
      <c r="K185" s="142"/>
    </row>
    <row r="186" spans="1:11" ht="16.5">
      <c r="A186" s="65"/>
      <c r="B186" s="144"/>
      <c r="C186" s="144"/>
      <c r="D186" s="144"/>
      <c r="E186" s="144"/>
      <c r="F186" s="105"/>
      <c r="G186" s="105"/>
      <c r="H186" s="142"/>
      <c r="I186" s="142"/>
      <c r="J186" s="142"/>
      <c r="K186" s="142"/>
    </row>
    <row r="187" spans="1:11" ht="16.5">
      <c r="A187" s="65"/>
      <c r="B187" s="144"/>
      <c r="C187" s="144"/>
      <c r="D187" s="144"/>
      <c r="E187" s="144"/>
      <c r="F187" s="105"/>
      <c r="G187" s="105"/>
      <c r="H187" s="142"/>
      <c r="I187" s="142"/>
      <c r="J187" s="142"/>
      <c r="K187" s="142"/>
    </row>
    <row r="188" spans="1:11" ht="16.5">
      <c r="A188" s="65"/>
      <c r="B188" s="61"/>
      <c r="C188" s="61"/>
      <c r="D188" s="61"/>
      <c r="E188" s="61"/>
      <c r="F188" s="105"/>
      <c r="G188" s="105"/>
      <c r="H188" s="142"/>
      <c r="I188" s="142"/>
      <c r="J188" s="142"/>
      <c r="K188" s="142"/>
    </row>
    <row r="189" spans="1:11" ht="16.5">
      <c r="A189" s="61"/>
      <c r="B189" s="145"/>
      <c r="C189" s="145"/>
      <c r="D189" s="145"/>
      <c r="E189" s="145"/>
      <c r="F189" s="105"/>
      <c r="G189" s="105"/>
      <c r="H189" s="142"/>
      <c r="I189" s="142"/>
      <c r="J189" s="142"/>
      <c r="K189" s="142"/>
    </row>
    <row r="190" spans="1:11" ht="16.5">
      <c r="A190" s="65"/>
      <c r="B190" s="143"/>
      <c r="C190" s="143"/>
      <c r="D190" s="143"/>
      <c r="E190" s="143"/>
      <c r="F190" s="105"/>
      <c r="G190" s="105"/>
      <c r="H190" s="142"/>
      <c r="I190" s="142"/>
      <c r="J190" s="142"/>
      <c r="K190" s="142"/>
    </row>
    <row r="191" spans="1:11" ht="16.5">
      <c r="A191" s="143"/>
      <c r="B191" s="61"/>
      <c r="C191" s="61"/>
      <c r="D191" s="61"/>
      <c r="E191" s="61"/>
      <c r="F191" s="105"/>
      <c r="G191" s="105"/>
      <c r="H191" s="142"/>
      <c r="I191" s="142"/>
      <c r="J191" s="142"/>
      <c r="K191" s="142"/>
    </row>
    <row r="192" spans="1:11" ht="16.5">
      <c r="A192" s="143"/>
      <c r="B192" s="143"/>
      <c r="C192" s="143"/>
      <c r="D192" s="143"/>
      <c r="E192" s="143"/>
      <c r="F192" s="105"/>
      <c r="G192" s="105"/>
      <c r="H192" s="142"/>
      <c r="I192" s="142"/>
      <c r="J192" s="142"/>
      <c r="K192" s="142"/>
    </row>
    <row r="193" spans="1:11" ht="16.5">
      <c r="A193" s="143"/>
      <c r="B193" s="143"/>
      <c r="C193" s="143"/>
      <c r="D193" s="143"/>
      <c r="E193" s="143"/>
      <c r="F193" s="105"/>
      <c r="G193" s="105"/>
      <c r="H193" s="142"/>
      <c r="I193" s="142"/>
      <c r="J193" s="142"/>
      <c r="K193" s="142"/>
    </row>
    <row r="194" spans="1:11" ht="16.5">
      <c r="A194" s="143"/>
      <c r="B194" s="61"/>
      <c r="C194" s="61"/>
      <c r="D194" s="61"/>
      <c r="E194" s="61"/>
      <c r="F194" s="105"/>
      <c r="G194" s="105"/>
      <c r="H194" s="142"/>
      <c r="I194" s="142"/>
      <c r="J194" s="142"/>
      <c r="K194" s="142"/>
    </row>
    <row r="195" spans="1:11" ht="16.5">
      <c r="A195" s="143"/>
      <c r="B195" s="141"/>
      <c r="C195" s="141"/>
      <c r="D195" s="141"/>
      <c r="E195" s="141"/>
      <c r="F195" s="105"/>
      <c r="G195" s="105"/>
      <c r="H195" s="142"/>
      <c r="I195" s="142"/>
      <c r="J195" s="142"/>
      <c r="K195" s="142"/>
    </row>
    <row r="196" spans="1:11" ht="16.5">
      <c r="A196" s="143"/>
      <c r="B196" s="141"/>
      <c r="C196" s="141"/>
      <c r="D196" s="141"/>
      <c r="E196" s="141"/>
      <c r="F196" s="105"/>
      <c r="G196" s="105"/>
      <c r="H196" s="142"/>
      <c r="I196" s="142"/>
      <c r="J196" s="142"/>
      <c r="K196" s="142"/>
    </row>
    <row r="197" spans="1:11" ht="16.5">
      <c r="A197" s="143"/>
      <c r="B197" s="141"/>
      <c r="C197" s="141"/>
      <c r="D197" s="141"/>
      <c r="E197" s="141"/>
      <c r="F197" s="105"/>
      <c r="G197" s="105"/>
      <c r="H197" s="142"/>
      <c r="I197" s="142"/>
      <c r="J197" s="142"/>
      <c r="K197" s="142"/>
    </row>
    <row r="198" spans="1:11" ht="16.5">
      <c r="A198" s="143"/>
      <c r="B198" s="61"/>
      <c r="C198" s="61"/>
      <c r="D198" s="61"/>
      <c r="E198" s="61"/>
      <c r="F198" s="105"/>
      <c r="G198" s="105"/>
      <c r="H198" s="142"/>
      <c r="I198" s="142"/>
      <c r="J198" s="142"/>
      <c r="K198" s="142"/>
    </row>
    <row r="199" spans="1:11" ht="16.5">
      <c r="A199" s="44"/>
      <c r="B199" s="143"/>
      <c r="C199" s="143"/>
      <c r="D199" s="143"/>
      <c r="E199" s="143"/>
      <c r="F199" s="105"/>
      <c r="G199" s="105"/>
      <c r="H199" s="142"/>
      <c r="I199" s="142"/>
      <c r="J199" s="142"/>
      <c r="K199" s="142"/>
    </row>
    <row r="200" spans="1:11" ht="16.5">
      <c r="A200" s="44"/>
      <c r="B200" s="146"/>
      <c r="C200" s="146"/>
      <c r="D200" s="146"/>
      <c r="E200" s="146"/>
      <c r="F200" s="105"/>
      <c r="G200" s="105"/>
      <c r="H200" s="142"/>
      <c r="I200" s="142"/>
      <c r="J200" s="142"/>
      <c r="K200" s="142"/>
    </row>
    <row r="201" spans="1:11" ht="16.5">
      <c r="A201" s="143"/>
      <c r="B201" s="141"/>
      <c r="C201" s="141"/>
      <c r="D201" s="141"/>
      <c r="E201" s="141"/>
      <c r="F201" s="105"/>
      <c r="G201" s="105"/>
      <c r="H201" s="142"/>
      <c r="I201" s="142"/>
      <c r="J201" s="142"/>
      <c r="K201" s="142"/>
    </row>
    <row r="202" spans="1:11" ht="16.5">
      <c r="A202" s="143"/>
      <c r="B202" s="143"/>
      <c r="C202" s="143"/>
      <c r="D202" s="143"/>
      <c r="E202" s="143"/>
      <c r="F202" s="105"/>
      <c r="G202" s="105"/>
      <c r="H202" s="142"/>
      <c r="I202" s="142"/>
      <c r="J202" s="142"/>
      <c r="K202" s="142"/>
    </row>
    <row r="203" spans="1:11" ht="16.5">
      <c r="A203" s="143"/>
      <c r="B203" s="143"/>
      <c r="C203" s="143"/>
      <c r="D203" s="143"/>
      <c r="E203" s="143"/>
      <c r="F203" s="105"/>
      <c r="G203" s="105"/>
      <c r="H203" s="142"/>
      <c r="I203" s="142"/>
      <c r="J203" s="142"/>
      <c r="K203" s="142"/>
    </row>
    <row r="204" spans="1:11" ht="16.5">
      <c r="A204" s="16"/>
      <c r="B204" s="143"/>
      <c r="C204" s="143"/>
      <c r="D204" s="143"/>
      <c r="E204" s="143"/>
      <c r="F204" s="105"/>
      <c r="G204" s="105"/>
      <c r="H204" s="142"/>
      <c r="I204" s="142"/>
      <c r="J204" s="142"/>
      <c r="K204" s="142"/>
    </row>
    <row r="205" spans="1:11" ht="16.5">
      <c r="A205" s="16"/>
      <c r="B205" s="16"/>
      <c r="C205" s="16"/>
      <c r="D205" s="16"/>
      <c r="E205" s="16"/>
      <c r="F205" s="105"/>
      <c r="G205" s="105"/>
      <c r="H205" s="142"/>
      <c r="I205" s="142"/>
      <c r="J205" s="142"/>
      <c r="K205" s="142"/>
    </row>
    <row r="206" spans="1:11" ht="16.5">
      <c r="A206" s="16"/>
      <c r="B206" s="16"/>
      <c r="C206" s="16"/>
      <c r="D206" s="16"/>
      <c r="E206" s="16"/>
      <c r="F206" s="105"/>
      <c r="G206" s="105"/>
      <c r="H206" s="142"/>
      <c r="I206" s="142"/>
      <c r="J206" s="142"/>
      <c r="K206" s="142"/>
    </row>
    <row r="207" spans="1:11" ht="16.5">
      <c r="A207" s="16"/>
      <c r="B207" s="16"/>
      <c r="C207" s="16"/>
      <c r="D207" s="16"/>
      <c r="E207" s="16"/>
      <c r="F207" s="105"/>
      <c r="G207" s="105"/>
      <c r="H207" s="142"/>
      <c r="I207" s="142"/>
      <c r="J207" s="142"/>
      <c r="K207" s="142"/>
    </row>
    <row r="208" spans="1:11" ht="16.5">
      <c r="A208" s="16"/>
      <c r="B208" s="16"/>
      <c r="C208" s="16"/>
      <c r="D208" s="16"/>
      <c r="E208" s="16"/>
      <c r="F208" s="105"/>
      <c r="G208" s="105"/>
      <c r="H208" s="142"/>
      <c r="I208" s="142"/>
      <c r="J208" s="142"/>
      <c r="K208" s="142"/>
    </row>
    <row r="209" spans="1:11" ht="16.5">
      <c r="A209" s="16"/>
      <c r="B209" s="16"/>
      <c r="C209" s="16"/>
      <c r="D209" s="16"/>
      <c r="E209" s="16"/>
      <c r="F209" s="105"/>
      <c r="G209" s="105"/>
      <c r="H209" s="142"/>
      <c r="I209" s="142"/>
      <c r="J209" s="142"/>
      <c r="K209" s="142"/>
    </row>
    <row r="210" spans="1:11" ht="16.5">
      <c r="A210" s="16"/>
      <c r="B210" s="16"/>
      <c r="C210" s="16"/>
      <c r="D210" s="16"/>
      <c r="E210" s="16"/>
      <c r="F210" s="105"/>
      <c r="G210" s="105"/>
      <c r="H210" s="142"/>
      <c r="I210" s="142"/>
      <c r="J210" s="142"/>
      <c r="K210" s="142"/>
    </row>
    <row r="211" spans="1:11" ht="16.5">
      <c r="A211" s="16"/>
      <c r="B211" s="16"/>
      <c r="C211" s="16"/>
      <c r="D211" s="16"/>
      <c r="E211" s="16"/>
      <c r="F211" s="105"/>
      <c r="G211" s="105"/>
      <c r="H211" s="142"/>
      <c r="I211" s="142"/>
      <c r="J211" s="142"/>
      <c r="K211" s="142"/>
    </row>
    <row r="212" spans="1:11" ht="16.5">
      <c r="A212" s="16"/>
      <c r="B212" s="16"/>
      <c r="C212" s="16"/>
      <c r="D212" s="16"/>
      <c r="E212" s="16"/>
      <c r="F212" s="105"/>
      <c r="G212" s="105"/>
      <c r="H212" s="142"/>
      <c r="I212" s="165"/>
      <c r="J212" s="142"/>
      <c r="K212" s="142"/>
    </row>
    <row r="213" spans="1:11" ht="16.5">
      <c r="A213" s="16"/>
      <c r="B213" s="16"/>
      <c r="C213" s="16"/>
      <c r="D213" s="16"/>
      <c r="E213" s="16"/>
      <c r="F213" s="105"/>
      <c r="G213" s="105"/>
      <c r="H213" s="142"/>
      <c r="I213" s="165"/>
      <c r="J213" s="142"/>
      <c r="K213" s="142"/>
    </row>
    <row r="214" spans="1:11" ht="16.5">
      <c r="A214" s="16"/>
      <c r="B214" s="16"/>
      <c r="C214" s="16"/>
      <c r="D214" s="16"/>
      <c r="E214" s="16"/>
      <c r="F214" s="105"/>
      <c r="G214" s="105"/>
      <c r="H214" s="142"/>
      <c r="I214" s="165"/>
      <c r="J214" s="142"/>
      <c r="K214" s="142"/>
    </row>
    <row r="215" spans="1:11" ht="16.5">
      <c r="A215" s="16"/>
      <c r="B215" s="16"/>
      <c r="C215" s="16"/>
      <c r="D215" s="16"/>
      <c r="E215" s="16"/>
      <c r="F215" s="105"/>
      <c r="G215" s="105"/>
      <c r="H215" s="142"/>
      <c r="I215" s="165"/>
      <c r="J215" s="142"/>
      <c r="K215" s="142"/>
    </row>
    <row r="216" spans="1:11" ht="16.5">
      <c r="A216" s="16"/>
      <c r="B216" s="16"/>
      <c r="C216" s="16"/>
      <c r="D216" s="16"/>
      <c r="E216" s="16"/>
      <c r="F216" s="105"/>
      <c r="G216" s="105"/>
      <c r="H216" s="142"/>
      <c r="I216" s="165"/>
      <c r="J216" s="142"/>
      <c r="K216" s="142"/>
    </row>
    <row r="217" spans="1:11" ht="16.5">
      <c r="A217" s="16"/>
      <c r="B217" s="16"/>
      <c r="C217" s="16"/>
      <c r="D217" s="16"/>
      <c r="E217" s="16"/>
      <c r="F217" s="105"/>
      <c r="G217" s="105"/>
      <c r="H217" s="142"/>
      <c r="I217" s="165"/>
      <c r="J217" s="142"/>
      <c r="K217" s="142"/>
    </row>
    <row r="218" spans="1:11" ht="16.5">
      <c r="A218" s="16"/>
      <c r="B218" s="16"/>
      <c r="C218" s="16"/>
      <c r="D218" s="16"/>
      <c r="E218" s="16"/>
      <c r="F218" s="105"/>
      <c r="G218" s="105"/>
      <c r="H218" s="142"/>
      <c r="I218" s="165"/>
      <c r="J218" s="142"/>
      <c r="K218" s="142"/>
    </row>
    <row r="219" spans="1:11" ht="16.5">
      <c r="A219" s="16"/>
      <c r="B219" s="16"/>
      <c r="C219" s="16"/>
      <c r="D219" s="16"/>
      <c r="E219" s="16"/>
      <c r="F219" s="105"/>
      <c r="G219" s="105"/>
      <c r="H219" s="142"/>
      <c r="I219" s="165"/>
      <c r="J219" s="142"/>
      <c r="K219" s="142"/>
    </row>
    <row r="220" spans="1:11" ht="16.5">
      <c r="A220" s="16"/>
      <c r="B220" s="16"/>
      <c r="C220" s="16"/>
      <c r="D220" s="16"/>
      <c r="E220" s="16"/>
      <c r="F220" s="105"/>
      <c r="G220" s="105"/>
      <c r="H220" s="142"/>
      <c r="I220" s="165"/>
      <c r="J220" s="142"/>
      <c r="K220" s="142"/>
    </row>
    <row r="221" spans="1:11" ht="16.5">
      <c r="A221" s="16"/>
      <c r="B221" s="16"/>
      <c r="C221" s="16"/>
      <c r="D221" s="16"/>
      <c r="E221" s="16"/>
      <c r="F221" s="105"/>
      <c r="G221" s="105"/>
      <c r="H221" s="142"/>
      <c r="I221" s="165"/>
      <c r="J221" s="142"/>
      <c r="K221" s="142"/>
    </row>
    <row r="222" spans="1:11" ht="16.5">
      <c r="A222" s="16"/>
      <c r="B222" s="16"/>
      <c r="C222" s="16"/>
      <c r="D222" s="16"/>
      <c r="E222" s="16"/>
      <c r="F222" s="105"/>
      <c r="G222" s="105"/>
      <c r="H222" s="142"/>
      <c r="I222" s="165"/>
      <c r="J222" s="142"/>
      <c r="K222" s="142"/>
    </row>
    <row r="223" spans="1:11" ht="16.5">
      <c r="A223" s="16"/>
      <c r="B223" s="16"/>
      <c r="C223" s="16"/>
      <c r="D223" s="16"/>
      <c r="E223" s="16"/>
      <c r="F223" s="105"/>
      <c r="G223" s="105"/>
      <c r="H223" s="142"/>
      <c r="I223" s="165"/>
      <c r="J223" s="142"/>
      <c r="K223" s="142"/>
    </row>
    <row r="224" spans="1:11" ht="16.5">
      <c r="A224" s="16"/>
      <c r="B224" s="16"/>
      <c r="C224" s="16"/>
      <c r="D224" s="16"/>
      <c r="E224" s="16"/>
      <c r="F224" s="105"/>
      <c r="G224" s="105"/>
      <c r="H224" s="142"/>
      <c r="I224" s="165"/>
      <c r="J224" s="142"/>
      <c r="K224" s="142"/>
    </row>
    <row r="225" spans="1:11" ht="16.5">
      <c r="A225" s="16"/>
      <c r="B225" s="16"/>
      <c r="C225" s="16"/>
      <c r="D225" s="16"/>
      <c r="E225" s="16"/>
      <c r="F225" s="105"/>
      <c r="G225" s="105"/>
      <c r="H225" s="142"/>
      <c r="I225" s="165"/>
      <c r="J225" s="142"/>
      <c r="K225" s="142"/>
    </row>
    <row r="226" spans="1:11" ht="16.5">
      <c r="A226" s="16"/>
      <c r="B226" s="16"/>
      <c r="C226" s="16"/>
      <c r="D226" s="16"/>
      <c r="E226" s="16"/>
      <c r="F226" s="105"/>
      <c r="G226" s="105"/>
      <c r="H226" s="142"/>
      <c r="I226" s="165"/>
      <c r="J226" s="142"/>
      <c r="K226" s="142"/>
    </row>
    <row r="227" spans="1:11" ht="16.5">
      <c r="A227" s="16"/>
      <c r="B227" s="16"/>
      <c r="C227" s="16"/>
      <c r="D227" s="16"/>
      <c r="E227" s="16"/>
      <c r="F227" s="105"/>
      <c r="G227" s="105"/>
      <c r="H227" s="142"/>
      <c r="I227" s="165"/>
      <c r="J227" s="142"/>
      <c r="K227" s="142"/>
    </row>
    <row r="228" spans="1:11" ht="16.5">
      <c r="A228" s="16"/>
      <c r="B228" s="16"/>
      <c r="C228" s="16"/>
      <c r="D228" s="16"/>
      <c r="E228" s="16"/>
      <c r="F228" s="105"/>
      <c r="G228" s="105"/>
      <c r="H228" s="142"/>
      <c r="I228" s="165"/>
      <c r="J228" s="142"/>
      <c r="K228" s="142"/>
    </row>
    <row r="229" spans="1:11" ht="16.5">
      <c r="A229" s="16"/>
      <c r="B229" s="16"/>
      <c r="C229" s="16"/>
      <c r="D229" s="16"/>
      <c r="E229" s="16"/>
      <c r="F229" s="105"/>
      <c r="G229" s="105"/>
      <c r="H229" s="142"/>
      <c r="I229" s="165"/>
      <c r="J229" s="142"/>
      <c r="K229" s="142"/>
    </row>
    <row r="230" spans="1:11" ht="16.5">
      <c r="A230" s="16"/>
      <c r="B230" s="16"/>
      <c r="C230" s="16"/>
      <c r="D230" s="16"/>
      <c r="E230" s="16"/>
      <c r="F230" s="105"/>
      <c r="G230" s="105"/>
      <c r="H230" s="142"/>
      <c r="I230" s="165"/>
      <c r="J230" s="142"/>
      <c r="K230" s="142"/>
    </row>
    <row r="231" spans="1:11" ht="16.5">
      <c r="A231" s="16"/>
      <c r="B231" s="16"/>
      <c r="C231" s="16"/>
      <c r="D231" s="16"/>
      <c r="E231" s="16"/>
      <c r="F231" s="105"/>
      <c r="G231" s="105"/>
      <c r="H231" s="142"/>
      <c r="I231" s="165"/>
      <c r="J231" s="142"/>
      <c r="K231" s="142"/>
    </row>
    <row r="232" spans="1:11" ht="16.5">
      <c r="A232" s="16"/>
      <c r="B232" s="16"/>
      <c r="C232" s="16"/>
      <c r="D232" s="16"/>
      <c r="E232" s="16"/>
      <c r="F232" s="105"/>
      <c r="G232" s="105"/>
      <c r="H232" s="142"/>
      <c r="I232" s="165"/>
      <c r="J232" s="142"/>
      <c r="K232" s="142"/>
    </row>
    <row r="233" spans="1:11" ht="16.5">
      <c r="A233" s="16"/>
      <c r="B233" s="16"/>
      <c r="C233" s="16"/>
      <c r="D233" s="16"/>
      <c r="E233" s="16"/>
      <c r="F233" s="105"/>
      <c r="G233" s="105"/>
      <c r="H233" s="142"/>
      <c r="I233" s="165"/>
      <c r="J233" s="142"/>
      <c r="K233" s="142"/>
    </row>
    <row r="234" spans="1:11" ht="16.5">
      <c r="A234" s="16"/>
      <c r="B234" s="16"/>
      <c r="C234" s="16"/>
      <c r="D234" s="16"/>
      <c r="E234" s="16"/>
      <c r="F234" s="105"/>
      <c r="G234" s="105"/>
      <c r="H234" s="142"/>
      <c r="I234" s="165"/>
      <c r="J234" s="142"/>
      <c r="K234" s="142"/>
    </row>
    <row r="235" spans="1:11" ht="16.5">
      <c r="A235" s="16"/>
      <c r="B235" s="16"/>
      <c r="C235" s="16"/>
      <c r="D235" s="16"/>
      <c r="E235" s="16"/>
      <c r="F235" s="105"/>
      <c r="G235" s="105"/>
      <c r="H235" s="142"/>
      <c r="I235" s="165"/>
      <c r="J235" s="142"/>
      <c r="K235" s="142"/>
    </row>
    <row r="236" spans="1:11" ht="16.5">
      <c r="A236" s="16"/>
      <c r="B236" s="16"/>
      <c r="C236" s="16"/>
      <c r="D236" s="16"/>
      <c r="E236" s="16"/>
      <c r="F236" s="105"/>
      <c r="G236" s="105"/>
      <c r="H236" s="142"/>
      <c r="I236" s="165"/>
      <c r="J236" s="142"/>
      <c r="K236" s="142"/>
    </row>
    <row r="237" spans="1:11" ht="16.5">
      <c r="A237" s="16"/>
      <c r="B237" s="16"/>
      <c r="C237" s="16"/>
      <c r="D237" s="16"/>
      <c r="E237" s="16"/>
      <c r="F237" s="105"/>
      <c r="G237" s="105"/>
      <c r="H237" s="142"/>
      <c r="I237" s="165"/>
      <c r="J237" s="142"/>
      <c r="K237" s="142"/>
    </row>
    <row r="238" spans="1:11" ht="16.5">
      <c r="A238" s="16"/>
      <c r="B238" s="16"/>
      <c r="C238" s="16"/>
      <c r="D238" s="16"/>
      <c r="E238" s="16"/>
      <c r="F238" s="105"/>
      <c r="G238" s="105"/>
      <c r="H238" s="142"/>
      <c r="I238" s="165"/>
      <c r="J238" s="142"/>
      <c r="K238" s="142"/>
    </row>
    <row r="239" spans="1:11" ht="16.5">
      <c r="A239" s="16"/>
      <c r="B239" s="16"/>
      <c r="C239" s="16"/>
      <c r="D239" s="16"/>
      <c r="E239" s="16"/>
      <c r="F239" s="105"/>
      <c r="G239" s="105"/>
      <c r="H239" s="142"/>
      <c r="I239" s="165"/>
      <c r="J239" s="142"/>
      <c r="K239" s="142"/>
    </row>
    <row r="240" spans="1:11" ht="16.5">
      <c r="A240" s="16"/>
      <c r="B240" s="16"/>
      <c r="C240" s="16"/>
      <c r="D240" s="16"/>
      <c r="E240" s="16"/>
      <c r="F240" s="105"/>
      <c r="G240" s="105"/>
      <c r="H240" s="142"/>
      <c r="I240" s="165"/>
      <c r="J240" s="142"/>
      <c r="K240" s="142"/>
    </row>
    <row r="241" spans="1:11" ht="16.5">
      <c r="A241" s="16"/>
      <c r="B241" s="16"/>
      <c r="C241" s="16"/>
      <c r="D241" s="16"/>
      <c r="E241" s="16"/>
      <c r="F241" s="105"/>
      <c r="G241" s="105"/>
      <c r="H241" s="142"/>
      <c r="I241" s="165"/>
      <c r="J241" s="142"/>
      <c r="K241" s="142"/>
    </row>
    <row r="242" spans="1:11" ht="16.5">
      <c r="A242" s="16"/>
      <c r="B242" s="16"/>
      <c r="C242" s="16"/>
      <c r="D242" s="16"/>
      <c r="E242" s="16"/>
      <c r="F242" s="105"/>
      <c r="G242" s="105"/>
      <c r="H242" s="142"/>
      <c r="I242" s="165"/>
      <c r="J242" s="142"/>
      <c r="K242" s="142"/>
    </row>
    <row r="243" spans="1:11" ht="16.5">
      <c r="A243" s="16"/>
      <c r="B243" s="16"/>
      <c r="C243" s="16"/>
      <c r="D243" s="16"/>
      <c r="E243" s="16"/>
      <c r="F243" s="105"/>
      <c r="G243" s="105"/>
      <c r="H243" s="142"/>
      <c r="I243" s="165"/>
      <c r="J243" s="142"/>
      <c r="K243" s="142"/>
    </row>
    <row r="244" spans="1:11" ht="16.5">
      <c r="A244" s="16"/>
      <c r="B244" s="16"/>
      <c r="C244" s="16"/>
      <c r="D244" s="16"/>
      <c r="E244" s="16"/>
      <c r="F244" s="105"/>
      <c r="G244" s="105"/>
      <c r="H244" s="142"/>
      <c r="I244" s="165"/>
      <c r="J244" s="142"/>
      <c r="K244" s="142"/>
    </row>
    <row r="245" spans="1:11" ht="16.5">
      <c r="A245" s="16"/>
      <c r="B245" s="16"/>
      <c r="C245" s="16"/>
      <c r="D245" s="16"/>
      <c r="E245" s="16"/>
      <c r="F245" s="105"/>
      <c r="G245" s="105"/>
      <c r="H245" s="142"/>
      <c r="I245" s="165"/>
      <c r="J245" s="142"/>
      <c r="K245" s="142"/>
    </row>
    <row r="246" spans="1:11" ht="16.5">
      <c r="A246" s="16"/>
      <c r="B246" s="16"/>
      <c r="C246" s="16"/>
      <c r="D246" s="16"/>
      <c r="E246" s="16"/>
      <c r="F246" s="105"/>
      <c r="G246" s="105"/>
      <c r="H246" s="142"/>
      <c r="I246" s="165"/>
      <c r="J246" s="142"/>
      <c r="K246" s="142"/>
    </row>
    <row r="247" spans="1:11" ht="16.5">
      <c r="A247" s="16"/>
      <c r="B247" s="16"/>
      <c r="C247" s="16"/>
      <c r="D247" s="16"/>
      <c r="E247" s="16"/>
      <c r="F247" s="105"/>
      <c r="G247" s="105"/>
      <c r="H247" s="142"/>
      <c r="I247" s="165"/>
      <c r="J247" s="142"/>
      <c r="K247" s="142"/>
    </row>
    <row r="248" spans="1:11" ht="16.5">
      <c r="A248" s="16"/>
      <c r="B248" s="16"/>
      <c r="C248" s="16"/>
      <c r="D248" s="16"/>
      <c r="E248" s="16"/>
      <c r="F248" s="105"/>
      <c r="G248" s="105"/>
      <c r="H248" s="142"/>
      <c r="I248" s="165"/>
      <c r="J248" s="142"/>
      <c r="K248" s="142"/>
    </row>
    <row r="249" spans="1:11" ht="16.5">
      <c r="A249" s="16"/>
      <c r="B249" s="16"/>
      <c r="C249" s="16"/>
      <c r="D249" s="16"/>
      <c r="E249" s="16"/>
      <c r="F249" s="105"/>
      <c r="G249" s="105"/>
      <c r="H249" s="142"/>
      <c r="I249" s="165"/>
      <c r="J249" s="142"/>
      <c r="K249" s="142"/>
    </row>
    <row r="250" spans="1:11" ht="16.5">
      <c r="A250" s="16"/>
      <c r="B250" s="16"/>
      <c r="C250" s="16"/>
      <c r="D250" s="16"/>
      <c r="E250" s="16"/>
      <c r="F250" s="105"/>
      <c r="G250" s="105"/>
      <c r="H250" s="142"/>
      <c r="I250" s="165"/>
      <c r="J250" s="142"/>
      <c r="K250" s="142"/>
    </row>
    <row r="251" spans="1:11" ht="16.5">
      <c r="A251" s="16"/>
      <c r="B251" s="16"/>
      <c r="C251" s="16"/>
      <c r="D251" s="16"/>
      <c r="E251" s="16"/>
      <c r="F251" s="105"/>
      <c r="G251" s="105"/>
      <c r="H251" s="142"/>
      <c r="I251" s="165"/>
      <c r="J251" s="142"/>
      <c r="K251" s="142"/>
    </row>
    <row r="252" spans="1:11" ht="16.5">
      <c r="A252" s="16"/>
      <c r="B252" s="16"/>
      <c r="C252" s="16"/>
      <c r="D252" s="16"/>
      <c r="E252" s="16"/>
      <c r="F252" s="105"/>
      <c r="G252" s="105"/>
      <c r="H252" s="142"/>
      <c r="I252" s="165"/>
      <c r="J252" s="142"/>
      <c r="K252" s="142"/>
    </row>
    <row r="253" spans="1:11" ht="16.5">
      <c r="A253" s="16"/>
      <c r="B253" s="16"/>
      <c r="C253" s="16"/>
      <c r="D253" s="16"/>
      <c r="E253" s="16"/>
      <c r="F253" s="105"/>
      <c r="G253" s="105"/>
      <c r="H253" s="142"/>
      <c r="I253" s="165"/>
      <c r="J253" s="142"/>
      <c r="K253" s="142"/>
    </row>
    <row r="254" spans="1:11" ht="16.5">
      <c r="A254" s="16"/>
      <c r="B254" s="16"/>
      <c r="C254" s="16"/>
      <c r="D254" s="16"/>
      <c r="E254" s="16"/>
      <c r="F254" s="105"/>
      <c r="G254" s="105"/>
      <c r="H254" s="142"/>
      <c r="I254" s="165"/>
      <c r="J254" s="142"/>
      <c r="K254" s="142"/>
    </row>
    <row r="255" spans="1:11" ht="16.5">
      <c r="A255" s="16"/>
      <c r="B255" s="16"/>
      <c r="C255" s="16"/>
      <c r="D255" s="16"/>
      <c r="E255" s="16"/>
      <c r="F255" s="105"/>
      <c r="G255" s="105"/>
      <c r="H255" s="142"/>
      <c r="I255" s="165"/>
      <c r="J255" s="142"/>
      <c r="K255" s="142"/>
    </row>
    <row r="256" spans="1:11" ht="16.5">
      <c r="A256" s="16"/>
      <c r="B256" s="16"/>
      <c r="C256" s="16"/>
      <c r="D256" s="16"/>
      <c r="E256" s="16"/>
      <c r="F256" s="105"/>
      <c r="G256" s="105"/>
      <c r="H256" s="142"/>
      <c r="I256" s="165"/>
      <c r="J256" s="142"/>
      <c r="K256" s="142"/>
    </row>
    <row r="257" spans="1:11" ht="16.5">
      <c r="A257" s="16"/>
      <c r="B257" s="16"/>
      <c r="C257" s="16"/>
      <c r="D257" s="16"/>
      <c r="E257" s="16"/>
      <c r="F257" s="105"/>
      <c r="G257" s="105"/>
      <c r="H257" s="142"/>
      <c r="I257" s="165"/>
      <c r="J257" s="142"/>
      <c r="K257" s="142"/>
    </row>
    <row r="258" spans="1:11" ht="16.5">
      <c r="A258" s="16"/>
      <c r="B258" s="16"/>
      <c r="C258" s="16"/>
      <c r="D258" s="16"/>
      <c r="E258" s="16"/>
      <c r="F258" s="105"/>
      <c r="G258" s="105"/>
      <c r="H258" s="142"/>
      <c r="I258" s="165"/>
      <c r="J258" s="142"/>
      <c r="K258" s="142"/>
    </row>
    <row r="259" spans="1:11" ht="16.5">
      <c r="A259" s="16"/>
      <c r="B259" s="16"/>
      <c r="C259" s="16"/>
      <c r="D259" s="16"/>
      <c r="E259" s="16"/>
      <c r="F259" s="105"/>
      <c r="G259" s="105"/>
      <c r="H259" s="142"/>
      <c r="I259" s="165"/>
      <c r="J259" s="142"/>
      <c r="K259" s="142"/>
    </row>
    <row r="260" spans="1:11" ht="16.5">
      <c r="A260" s="16"/>
      <c r="B260" s="16"/>
      <c r="C260" s="16"/>
      <c r="D260" s="16"/>
      <c r="E260" s="16"/>
      <c r="F260" s="105"/>
      <c r="G260" s="105"/>
      <c r="H260" s="142"/>
      <c r="I260" s="165"/>
      <c r="J260" s="142"/>
      <c r="K260" s="142"/>
    </row>
    <row r="261" spans="1:11" ht="16.5">
      <c r="A261" s="16"/>
      <c r="B261" s="16"/>
      <c r="C261" s="16"/>
      <c r="D261" s="16"/>
      <c r="E261" s="16"/>
      <c r="F261" s="105"/>
      <c r="G261" s="105"/>
      <c r="H261" s="142"/>
      <c r="I261" s="165"/>
      <c r="J261" s="142"/>
      <c r="K261" s="142"/>
    </row>
    <row r="262" spans="1:11" ht="16.5">
      <c r="A262" s="16"/>
      <c r="B262" s="16"/>
      <c r="C262" s="16"/>
      <c r="D262" s="16"/>
      <c r="E262" s="16"/>
      <c r="F262" s="105"/>
      <c r="G262" s="105"/>
      <c r="H262" s="142"/>
      <c r="I262" s="165"/>
      <c r="J262" s="142"/>
      <c r="K262" s="142"/>
    </row>
    <row r="263" spans="1:5" ht="16.5">
      <c r="A263" s="16"/>
      <c r="B263" s="16"/>
      <c r="C263" s="16"/>
      <c r="D263" s="16"/>
      <c r="E263" s="16"/>
    </row>
    <row r="264" spans="1:5" ht="16.5">
      <c r="A264" s="16"/>
      <c r="B264" s="16"/>
      <c r="C264" s="16"/>
      <c r="D264" s="16"/>
      <c r="E264" s="16"/>
    </row>
    <row r="265" spans="1:5" ht="16.5">
      <c r="A265" s="16"/>
      <c r="B265" s="16"/>
      <c r="C265" s="16"/>
      <c r="D265" s="16"/>
      <c r="E265" s="16"/>
    </row>
    <row r="266" spans="1:5" ht="16.5">
      <c r="A266" s="16"/>
      <c r="B266" s="16"/>
      <c r="C266" s="16"/>
      <c r="D266" s="16"/>
      <c r="E266" s="16"/>
    </row>
    <row r="267" spans="1:5" ht="16.5">
      <c r="A267" s="16"/>
      <c r="B267" s="16"/>
      <c r="C267" s="16"/>
      <c r="D267" s="16"/>
      <c r="E267" s="16"/>
    </row>
    <row r="268" spans="1:5" ht="16.5">
      <c r="A268" s="16"/>
      <c r="B268" s="16"/>
      <c r="C268" s="16"/>
      <c r="D268" s="16"/>
      <c r="E268" s="16"/>
    </row>
    <row r="269" spans="1:5" ht="16.5">
      <c r="A269" s="16"/>
      <c r="B269" s="16"/>
      <c r="C269" s="16"/>
      <c r="D269" s="16"/>
      <c r="E269" s="16"/>
    </row>
    <row r="270" spans="1:5" ht="16.5">
      <c r="A270" s="16"/>
      <c r="B270" s="16"/>
      <c r="C270" s="16"/>
      <c r="D270" s="16"/>
      <c r="E270" s="16"/>
    </row>
    <row r="271" spans="1:5" ht="16.5">
      <c r="A271" s="16"/>
      <c r="B271" s="16"/>
      <c r="C271" s="16"/>
      <c r="D271" s="16"/>
      <c r="E271" s="16"/>
    </row>
    <row r="272" spans="1:5" ht="16.5">
      <c r="A272" s="16"/>
      <c r="B272" s="16"/>
      <c r="C272" s="16"/>
      <c r="D272" s="16"/>
      <c r="E272" s="16"/>
    </row>
    <row r="273" spans="1:5" ht="16.5">
      <c r="A273" s="16"/>
      <c r="B273" s="16"/>
      <c r="C273" s="16"/>
      <c r="D273" s="16"/>
      <c r="E273" s="16"/>
    </row>
    <row r="274" spans="1:5" ht="16.5">
      <c r="A274" s="16"/>
      <c r="B274" s="16"/>
      <c r="C274" s="16"/>
      <c r="D274" s="16"/>
      <c r="E274" s="16"/>
    </row>
    <row r="275" spans="1:5" ht="16.5">
      <c r="A275" s="16"/>
      <c r="B275" s="16"/>
      <c r="C275" s="16"/>
      <c r="D275" s="16"/>
      <c r="E275" s="16"/>
    </row>
    <row r="276" spans="1:5" ht="16.5">
      <c r="A276" s="16"/>
      <c r="B276" s="16"/>
      <c r="C276" s="16"/>
      <c r="D276" s="16"/>
      <c r="E276" s="16"/>
    </row>
    <row r="277" spans="1:5" ht="16.5">
      <c r="A277" s="16"/>
      <c r="B277" s="16"/>
      <c r="C277" s="16"/>
      <c r="D277" s="16"/>
      <c r="E277" s="16"/>
    </row>
    <row r="278" spans="1:5" ht="16.5">
      <c r="A278" s="16"/>
      <c r="B278" s="16"/>
      <c r="C278" s="16"/>
      <c r="D278" s="16"/>
      <c r="E278" s="16"/>
    </row>
    <row r="279" spans="1:5" ht="16.5">
      <c r="A279" s="16"/>
      <c r="B279" s="16"/>
      <c r="C279" s="16"/>
      <c r="D279" s="16"/>
      <c r="E279" s="16"/>
    </row>
    <row r="280" spans="1:5" ht="16.5">
      <c r="A280" s="16"/>
      <c r="B280" s="16"/>
      <c r="C280" s="16"/>
      <c r="D280" s="16"/>
      <c r="E280" s="16"/>
    </row>
    <row r="281" spans="1:5" ht="16.5">
      <c r="A281" s="16"/>
      <c r="B281" s="16"/>
      <c r="C281" s="16"/>
      <c r="D281" s="16"/>
      <c r="E281" s="16"/>
    </row>
    <row r="282" spans="1:5" ht="16.5">
      <c r="A282" s="16"/>
      <c r="B282" s="16"/>
      <c r="C282" s="16"/>
      <c r="D282" s="16"/>
      <c r="E282" s="16"/>
    </row>
    <row r="283" spans="1:5" ht="16.5">
      <c r="A283" s="16"/>
      <c r="B283" s="16"/>
      <c r="C283" s="16"/>
      <c r="D283" s="16"/>
      <c r="E283" s="16"/>
    </row>
    <row r="284" spans="1:5" ht="16.5">
      <c r="A284" s="16"/>
      <c r="B284" s="16"/>
      <c r="C284" s="16"/>
      <c r="D284" s="16"/>
      <c r="E284" s="16"/>
    </row>
    <row r="285" spans="1:5" ht="16.5">
      <c r="A285" s="16"/>
      <c r="B285" s="16"/>
      <c r="C285" s="16"/>
      <c r="D285" s="16"/>
      <c r="E285" s="16"/>
    </row>
    <row r="286" spans="1:5" ht="16.5">
      <c r="A286" s="16"/>
      <c r="B286" s="16"/>
      <c r="C286" s="16"/>
      <c r="D286" s="16"/>
      <c r="E286" s="16"/>
    </row>
    <row r="287" spans="1:5" ht="16.5">
      <c r="A287" s="16"/>
      <c r="B287" s="16"/>
      <c r="C287" s="16"/>
      <c r="D287" s="16"/>
      <c r="E287" s="16"/>
    </row>
    <row r="288" spans="1:5" ht="16.5">
      <c r="A288" s="16"/>
      <c r="B288" s="16"/>
      <c r="C288" s="16"/>
      <c r="D288" s="16"/>
      <c r="E288" s="16"/>
    </row>
    <row r="289" spans="1:5" ht="16.5">
      <c r="A289" s="16"/>
      <c r="B289" s="16"/>
      <c r="C289" s="16"/>
      <c r="D289" s="16"/>
      <c r="E289" s="16"/>
    </row>
    <row r="290" spans="1:5" ht="16.5">
      <c r="A290" s="16"/>
      <c r="B290" s="16"/>
      <c r="C290" s="16"/>
      <c r="D290" s="16"/>
      <c r="E290" s="16"/>
    </row>
    <row r="291" spans="1:5" ht="16.5">
      <c r="A291" s="16"/>
      <c r="B291" s="16"/>
      <c r="C291" s="16"/>
      <c r="D291" s="16"/>
      <c r="E291" s="16"/>
    </row>
    <row r="292" spans="1:5" ht="16.5">
      <c r="A292" s="16"/>
      <c r="B292" s="16"/>
      <c r="C292" s="16"/>
      <c r="D292" s="16"/>
      <c r="E292" s="16"/>
    </row>
    <row r="293" spans="1:5" ht="16.5">
      <c r="A293" s="16"/>
      <c r="B293" s="16"/>
      <c r="C293" s="16"/>
      <c r="D293" s="16"/>
      <c r="E293" s="16"/>
    </row>
    <row r="294" spans="1:5" ht="16.5">
      <c r="A294" s="16"/>
      <c r="B294" s="16"/>
      <c r="C294" s="16"/>
      <c r="D294" s="16"/>
      <c r="E294" s="16"/>
    </row>
    <row r="295" spans="1:5" ht="16.5">
      <c r="A295" s="16"/>
      <c r="B295" s="16"/>
      <c r="C295" s="16"/>
      <c r="D295" s="16"/>
      <c r="E295" s="16"/>
    </row>
    <row r="296" spans="1:5" ht="16.5">
      <c r="A296" s="16"/>
      <c r="B296" s="16"/>
      <c r="C296" s="16"/>
      <c r="D296" s="16"/>
      <c r="E296" s="16"/>
    </row>
    <row r="297" spans="1:5" ht="16.5">
      <c r="A297" s="16"/>
      <c r="B297" s="16"/>
      <c r="C297" s="16"/>
      <c r="D297" s="16"/>
      <c r="E297" s="16"/>
    </row>
    <row r="298" spans="1:5" ht="16.5">
      <c r="A298" s="16"/>
      <c r="B298" s="16"/>
      <c r="C298" s="16"/>
      <c r="D298" s="16"/>
      <c r="E298" s="16"/>
    </row>
    <row r="299" spans="1:5" ht="16.5">
      <c r="A299" s="16"/>
      <c r="B299" s="16"/>
      <c r="C299" s="16"/>
      <c r="D299" s="16"/>
      <c r="E299" s="16"/>
    </row>
    <row r="300" spans="1:5" ht="16.5">
      <c r="A300" s="16"/>
      <c r="B300" s="16"/>
      <c r="C300" s="16"/>
      <c r="D300" s="16"/>
      <c r="E300" s="16"/>
    </row>
    <row r="301" spans="1:5" ht="16.5">
      <c r="A301" s="16"/>
      <c r="B301" s="16"/>
      <c r="C301" s="16"/>
      <c r="D301" s="16"/>
      <c r="E301" s="16"/>
    </row>
    <row r="302" spans="1:5" ht="16.5">
      <c r="A302" s="16"/>
      <c r="B302" s="16"/>
      <c r="C302" s="16"/>
      <c r="D302" s="16"/>
      <c r="E302" s="16"/>
    </row>
    <row r="303" spans="1:5" ht="16.5">
      <c r="A303" s="16"/>
      <c r="B303" s="16"/>
      <c r="C303" s="16"/>
      <c r="D303" s="16"/>
      <c r="E303" s="16"/>
    </row>
    <row r="304" spans="1:5" ht="16.5">
      <c r="A304" s="16"/>
      <c r="B304" s="16"/>
      <c r="C304" s="16"/>
      <c r="D304" s="16"/>
      <c r="E304" s="16"/>
    </row>
    <row r="305" spans="1:5" ht="16.5">
      <c r="A305" s="16"/>
      <c r="B305" s="16"/>
      <c r="C305" s="16"/>
      <c r="D305" s="16"/>
      <c r="E305" s="16"/>
    </row>
    <row r="306" spans="1:5" ht="16.5">
      <c r="A306" s="16"/>
      <c r="B306" s="16"/>
      <c r="C306" s="16"/>
      <c r="D306" s="16"/>
      <c r="E306" s="16"/>
    </row>
    <row r="307" spans="1:5" ht="16.5">
      <c r="A307" s="16"/>
      <c r="B307" s="16"/>
      <c r="C307" s="16"/>
      <c r="D307" s="16"/>
      <c r="E307" s="16"/>
    </row>
    <row r="308" spans="1:5" ht="16.5">
      <c r="A308" s="16"/>
      <c r="B308" s="16"/>
      <c r="C308" s="16"/>
      <c r="D308" s="16"/>
      <c r="E308" s="16"/>
    </row>
    <row r="309" spans="1:5" ht="16.5">
      <c r="A309" s="16"/>
      <c r="B309" s="16"/>
      <c r="C309" s="16"/>
      <c r="D309" s="16"/>
      <c r="E309" s="16"/>
    </row>
    <row r="310" spans="1:5" ht="16.5">
      <c r="A310" s="16"/>
      <c r="B310" s="16"/>
      <c r="C310" s="16"/>
      <c r="D310" s="16"/>
      <c r="E310" s="16"/>
    </row>
    <row r="311" spans="1:5" ht="16.5">
      <c r="A311" s="16"/>
      <c r="B311" s="16"/>
      <c r="C311" s="16"/>
      <c r="D311" s="16"/>
      <c r="E311" s="16"/>
    </row>
    <row r="312" spans="1:5" ht="16.5">
      <c r="A312" s="16"/>
      <c r="B312" s="16"/>
      <c r="C312" s="16"/>
      <c r="D312" s="16"/>
      <c r="E312" s="16"/>
    </row>
    <row r="313" spans="1:5" ht="16.5">
      <c r="A313" s="16"/>
      <c r="B313" s="16"/>
      <c r="C313" s="16"/>
      <c r="D313" s="16"/>
      <c r="E313" s="16"/>
    </row>
    <row r="314" spans="1:5" ht="16.5">
      <c r="A314" s="16"/>
      <c r="B314" s="16"/>
      <c r="C314" s="16"/>
      <c r="D314" s="16"/>
      <c r="E314" s="16"/>
    </row>
    <row r="315" spans="1:5" ht="16.5">
      <c r="A315" s="16"/>
      <c r="B315" s="16"/>
      <c r="C315" s="16"/>
      <c r="D315" s="16"/>
      <c r="E315" s="16"/>
    </row>
    <row r="316" spans="1:5" ht="16.5">
      <c r="A316" s="16"/>
      <c r="B316" s="16"/>
      <c r="C316" s="16"/>
      <c r="D316" s="16"/>
      <c r="E316" s="16"/>
    </row>
    <row r="317" spans="1:5" ht="16.5">
      <c r="A317" s="16"/>
      <c r="B317" s="16"/>
      <c r="C317" s="16"/>
      <c r="D317" s="16"/>
      <c r="E317" s="16"/>
    </row>
    <row r="318" spans="1:5" ht="16.5">
      <c r="A318" s="16"/>
      <c r="B318" s="16"/>
      <c r="C318" s="16"/>
      <c r="D318" s="16"/>
      <c r="E318" s="16"/>
    </row>
    <row r="319" spans="1:5" ht="16.5">
      <c r="A319" s="16"/>
      <c r="B319" s="16"/>
      <c r="C319" s="16"/>
      <c r="D319" s="16"/>
      <c r="E319" s="16"/>
    </row>
    <row r="320" spans="1:5" ht="16.5">
      <c r="A320" s="16"/>
      <c r="B320" s="16"/>
      <c r="C320" s="16"/>
      <c r="D320" s="16"/>
      <c r="E320" s="16"/>
    </row>
    <row r="321" spans="1:5" ht="16.5">
      <c r="A321" s="16"/>
      <c r="B321" s="16"/>
      <c r="C321" s="16"/>
      <c r="D321" s="16"/>
      <c r="E321" s="16"/>
    </row>
    <row r="322" spans="1:5" ht="16.5">
      <c r="A322" s="16"/>
      <c r="B322" s="16"/>
      <c r="C322" s="16"/>
      <c r="D322" s="16"/>
      <c r="E322" s="16"/>
    </row>
    <row r="323" spans="1:5" ht="16.5">
      <c r="A323" s="16"/>
      <c r="B323" s="16"/>
      <c r="C323" s="16"/>
      <c r="D323" s="16"/>
      <c r="E323" s="16"/>
    </row>
    <row r="324" spans="1:5" ht="16.5">
      <c r="A324" s="16"/>
      <c r="B324" s="16"/>
      <c r="C324" s="16"/>
      <c r="D324" s="16"/>
      <c r="E324" s="16"/>
    </row>
    <row r="325" spans="1:5" ht="16.5">
      <c r="A325" s="16"/>
      <c r="B325" s="16"/>
      <c r="C325" s="16"/>
      <c r="D325" s="16"/>
      <c r="E325" s="16"/>
    </row>
    <row r="326" spans="1:5" ht="16.5">
      <c r="A326" s="16"/>
      <c r="B326" s="16"/>
      <c r="C326" s="16"/>
      <c r="D326" s="16"/>
      <c r="E326" s="16"/>
    </row>
    <row r="327" spans="1:5" ht="16.5">
      <c r="A327" s="16"/>
      <c r="B327" s="16"/>
      <c r="C327" s="16"/>
      <c r="D327" s="16"/>
      <c r="E327" s="16"/>
    </row>
    <row r="328" spans="1:5" ht="16.5">
      <c r="A328" s="16"/>
      <c r="B328" s="16"/>
      <c r="C328" s="16"/>
      <c r="D328" s="16"/>
      <c r="E328" s="16"/>
    </row>
    <row r="329" spans="1:5" ht="16.5">
      <c r="A329" s="16"/>
      <c r="B329" s="16"/>
      <c r="C329" s="16"/>
      <c r="D329" s="16"/>
      <c r="E329" s="16"/>
    </row>
    <row r="330" spans="1:5" ht="16.5">
      <c r="A330" s="16"/>
      <c r="B330" s="16"/>
      <c r="C330" s="16"/>
      <c r="D330" s="16"/>
      <c r="E330" s="16"/>
    </row>
    <row r="331" spans="1:5" ht="16.5">
      <c r="A331" s="16"/>
      <c r="B331" s="16"/>
      <c r="C331" s="16"/>
      <c r="D331" s="16"/>
      <c r="E331" s="16"/>
    </row>
    <row r="332" spans="1:5" ht="16.5">
      <c r="A332" s="16"/>
      <c r="B332" s="16"/>
      <c r="C332" s="16"/>
      <c r="D332" s="16"/>
      <c r="E332" s="16"/>
    </row>
    <row r="333" spans="1:5" ht="16.5">
      <c r="A333" s="16"/>
      <c r="B333" s="16"/>
      <c r="C333" s="16"/>
      <c r="D333" s="16"/>
      <c r="E333" s="16"/>
    </row>
    <row r="334" spans="1:5" ht="16.5">
      <c r="A334" s="16"/>
      <c r="B334" s="16"/>
      <c r="C334" s="16"/>
      <c r="D334" s="16"/>
      <c r="E334" s="16"/>
    </row>
    <row r="335" spans="1:5" ht="16.5">
      <c r="A335" s="16"/>
      <c r="B335" s="16"/>
      <c r="C335" s="16"/>
      <c r="D335" s="16"/>
      <c r="E335" s="16"/>
    </row>
    <row r="336" spans="1:5" ht="16.5">
      <c r="A336" s="16"/>
      <c r="B336" s="16"/>
      <c r="C336" s="16"/>
      <c r="D336" s="16"/>
      <c r="E336" s="16"/>
    </row>
    <row r="337" spans="1:5" ht="16.5">
      <c r="A337" s="16"/>
      <c r="B337" s="16"/>
      <c r="C337" s="16"/>
      <c r="D337" s="16"/>
      <c r="E337" s="16"/>
    </row>
    <row r="338" spans="1:5" ht="16.5">
      <c r="A338" s="16"/>
      <c r="B338" s="16"/>
      <c r="C338" s="16"/>
      <c r="D338" s="16"/>
      <c r="E338" s="16"/>
    </row>
    <row r="339" spans="1:5" ht="16.5">
      <c r="A339" s="16"/>
      <c r="B339" s="16"/>
      <c r="C339" s="16"/>
      <c r="D339" s="16"/>
      <c r="E339" s="16"/>
    </row>
    <row r="340" spans="1:5" ht="16.5">
      <c r="A340" s="16"/>
      <c r="B340" s="16"/>
      <c r="C340" s="16"/>
      <c r="D340" s="16"/>
      <c r="E340" s="16"/>
    </row>
    <row r="341" spans="1:5" ht="16.5">
      <c r="A341" s="16"/>
      <c r="B341" s="16"/>
      <c r="C341" s="16"/>
      <c r="D341" s="16"/>
      <c r="E341" s="16"/>
    </row>
    <row r="342" spans="1:5" ht="16.5">
      <c r="A342" s="16"/>
      <c r="B342" s="16"/>
      <c r="C342" s="16"/>
      <c r="D342" s="16"/>
      <c r="E342" s="16"/>
    </row>
    <row r="343" spans="1:5" ht="16.5">
      <c r="A343" s="16"/>
      <c r="B343" s="16"/>
      <c r="C343" s="16"/>
      <c r="D343" s="16"/>
      <c r="E343" s="16"/>
    </row>
    <row r="344" spans="1:5" ht="16.5">
      <c r="A344" s="16"/>
      <c r="B344" s="16"/>
      <c r="C344" s="16"/>
      <c r="D344" s="16"/>
      <c r="E344" s="16"/>
    </row>
    <row r="345" spans="1:5" ht="16.5">
      <c r="A345" s="16"/>
      <c r="B345" s="16"/>
      <c r="C345" s="16"/>
      <c r="D345" s="16"/>
      <c r="E345" s="16"/>
    </row>
    <row r="346" spans="1:5" ht="16.5">
      <c r="A346" s="16"/>
      <c r="B346" s="16"/>
      <c r="C346" s="16"/>
      <c r="D346" s="16"/>
      <c r="E346" s="16"/>
    </row>
    <row r="347" spans="1:5" ht="16.5">
      <c r="A347" s="16"/>
      <c r="B347" s="16"/>
      <c r="C347" s="16"/>
      <c r="D347" s="16"/>
      <c r="E347" s="16"/>
    </row>
    <row r="348" spans="1:5" ht="16.5">
      <c r="A348" s="16"/>
      <c r="B348" s="16"/>
      <c r="C348" s="16"/>
      <c r="D348" s="16"/>
      <c r="E348" s="16"/>
    </row>
    <row r="349" spans="1:5" ht="16.5">
      <c r="A349" s="16"/>
      <c r="B349" s="16"/>
      <c r="C349" s="16"/>
      <c r="D349" s="16"/>
      <c r="E349" s="16"/>
    </row>
    <row r="350" spans="1:5" ht="16.5">
      <c r="A350" s="16"/>
      <c r="B350" s="16"/>
      <c r="C350" s="16"/>
      <c r="D350" s="16"/>
      <c r="E350" s="16"/>
    </row>
    <row r="351" spans="1:5" ht="16.5">
      <c r="A351" s="16"/>
      <c r="B351" s="16"/>
      <c r="C351" s="16"/>
      <c r="D351" s="16"/>
      <c r="E351" s="16"/>
    </row>
    <row r="352" spans="1:5" ht="16.5">
      <c r="A352" s="16"/>
      <c r="B352" s="16"/>
      <c r="C352" s="16"/>
      <c r="D352" s="16"/>
      <c r="E352" s="16"/>
    </row>
    <row r="353" spans="1:5" ht="16.5">
      <c r="A353" s="16"/>
      <c r="B353" s="16"/>
      <c r="C353" s="16"/>
      <c r="D353" s="16"/>
      <c r="E353" s="16"/>
    </row>
    <row r="354" spans="1:5" ht="16.5">
      <c r="A354" s="16"/>
      <c r="B354" s="16"/>
      <c r="C354" s="16"/>
      <c r="D354" s="16"/>
      <c r="E354" s="16"/>
    </row>
    <row r="355" spans="1:5" ht="16.5">
      <c r="A355" s="16"/>
      <c r="B355" s="16"/>
      <c r="C355" s="16"/>
      <c r="D355" s="16"/>
      <c r="E355" s="16"/>
    </row>
    <row r="356" spans="1:5" ht="16.5">
      <c r="A356" s="16"/>
      <c r="B356" s="16"/>
      <c r="C356" s="16"/>
      <c r="D356" s="16"/>
      <c r="E356" s="16"/>
    </row>
    <row r="357" spans="1:5" ht="16.5">
      <c r="A357" s="16"/>
      <c r="B357" s="16"/>
      <c r="C357" s="16"/>
      <c r="D357" s="16"/>
      <c r="E357" s="16"/>
    </row>
    <row r="358" spans="1:5" ht="16.5">
      <c r="A358" s="16"/>
      <c r="B358" s="16"/>
      <c r="C358" s="16"/>
      <c r="D358" s="16"/>
      <c r="E358" s="16"/>
    </row>
    <row r="359" spans="1:5" ht="16.5">
      <c r="A359" s="16"/>
      <c r="B359" s="16"/>
      <c r="C359" s="16"/>
      <c r="D359" s="16"/>
      <c r="E359" s="16"/>
    </row>
    <row r="360" spans="1:5" ht="16.5">
      <c r="A360" s="16"/>
      <c r="B360" s="16"/>
      <c r="C360" s="16"/>
      <c r="D360" s="16"/>
      <c r="E360" s="16"/>
    </row>
    <row r="361" spans="1:5" ht="16.5">
      <c r="A361" s="16"/>
      <c r="B361" s="16"/>
      <c r="C361" s="16"/>
      <c r="D361" s="16"/>
      <c r="E361" s="16"/>
    </row>
    <row r="362" spans="1:5" ht="16.5">
      <c r="A362" s="16"/>
      <c r="B362" s="16"/>
      <c r="C362" s="16"/>
      <c r="D362" s="16"/>
      <c r="E362" s="16"/>
    </row>
    <row r="363" spans="1:5" ht="16.5">
      <c r="A363" s="16"/>
      <c r="B363" s="16"/>
      <c r="C363" s="16"/>
      <c r="D363" s="16"/>
      <c r="E363" s="16"/>
    </row>
    <row r="364" spans="1:5" ht="16.5">
      <c r="A364" s="16"/>
      <c r="B364" s="16"/>
      <c r="C364" s="16"/>
      <c r="D364" s="16"/>
      <c r="E364" s="16"/>
    </row>
    <row r="365" spans="1:5" ht="16.5">
      <c r="A365" s="16"/>
      <c r="B365" s="16"/>
      <c r="C365" s="16"/>
      <c r="D365" s="16"/>
      <c r="E365" s="16"/>
    </row>
    <row r="366" spans="1:5" ht="16.5">
      <c r="A366" s="16"/>
      <c r="B366" s="16"/>
      <c r="C366" s="16"/>
      <c r="D366" s="16"/>
      <c r="E366" s="16"/>
    </row>
    <row r="367" spans="1:5" ht="16.5">
      <c r="A367" s="16"/>
      <c r="B367" s="16"/>
      <c r="C367" s="16"/>
      <c r="D367" s="16"/>
      <c r="E367" s="16"/>
    </row>
    <row r="368" spans="1:5" ht="16.5">
      <c r="A368" s="16"/>
      <c r="B368" s="16"/>
      <c r="C368" s="16"/>
      <c r="D368" s="16"/>
      <c r="E368" s="16"/>
    </row>
    <row r="369" spans="1:5" ht="16.5">
      <c r="A369" s="16"/>
      <c r="B369" s="16"/>
      <c r="C369" s="16"/>
      <c r="D369" s="16"/>
      <c r="E369" s="16"/>
    </row>
    <row r="370" spans="1:5" ht="16.5">
      <c r="A370" s="16"/>
      <c r="B370" s="16"/>
      <c r="C370" s="16"/>
      <c r="D370" s="16"/>
      <c r="E370" s="16"/>
    </row>
    <row r="371" spans="1:5" ht="16.5">
      <c r="A371" s="16"/>
      <c r="B371" s="16"/>
      <c r="C371" s="16"/>
      <c r="D371" s="16"/>
      <c r="E371" s="16"/>
    </row>
    <row r="372" spans="1:5" ht="16.5">
      <c r="A372" s="16"/>
      <c r="B372" s="16"/>
      <c r="C372" s="16"/>
      <c r="D372" s="16"/>
      <c r="E372" s="16"/>
    </row>
    <row r="373" spans="1:5" ht="16.5">
      <c r="A373" s="16"/>
      <c r="B373" s="16"/>
      <c r="C373" s="16"/>
      <c r="D373" s="16"/>
      <c r="E373" s="16"/>
    </row>
    <row r="374" spans="1:5" ht="16.5">
      <c r="A374" s="16"/>
      <c r="B374" s="16"/>
      <c r="C374" s="16"/>
      <c r="D374" s="16"/>
      <c r="E374" s="16"/>
    </row>
    <row r="375" spans="1:5" ht="16.5">
      <c r="A375" s="16"/>
      <c r="B375" s="16"/>
      <c r="C375" s="16"/>
      <c r="D375" s="16"/>
      <c r="E375" s="16"/>
    </row>
    <row r="376" spans="1:5" ht="16.5">
      <c r="A376" s="16"/>
      <c r="B376" s="16"/>
      <c r="C376" s="16"/>
      <c r="D376" s="16"/>
      <c r="E376" s="16"/>
    </row>
    <row r="377" spans="1:5" ht="16.5">
      <c r="A377" s="16"/>
      <c r="B377" s="16"/>
      <c r="C377" s="16"/>
      <c r="D377" s="16"/>
      <c r="E377" s="16"/>
    </row>
    <row r="378" spans="1:5" ht="16.5">
      <c r="A378" s="16"/>
      <c r="B378" s="16"/>
      <c r="C378" s="16"/>
      <c r="D378" s="16"/>
      <c r="E378" s="16"/>
    </row>
    <row r="379" spans="1:5" ht="16.5">
      <c r="A379" s="16"/>
      <c r="B379" s="16"/>
      <c r="C379" s="16"/>
      <c r="D379" s="16"/>
      <c r="E379" s="16"/>
    </row>
    <row r="380" spans="1:5" ht="16.5">
      <c r="A380" s="16"/>
      <c r="B380" s="16"/>
      <c r="C380" s="16"/>
      <c r="D380" s="16"/>
      <c r="E380" s="16"/>
    </row>
    <row r="381" spans="1:5" ht="16.5">
      <c r="A381" s="16"/>
      <c r="B381" s="16"/>
      <c r="C381" s="16"/>
      <c r="D381" s="16"/>
      <c r="E381" s="16"/>
    </row>
    <row r="382" spans="1:5" ht="16.5">
      <c r="A382" s="16"/>
      <c r="B382" s="16"/>
      <c r="C382" s="16"/>
      <c r="D382" s="16"/>
      <c r="E382" s="16"/>
    </row>
    <row r="383" spans="1:5" ht="16.5">
      <c r="A383" s="16"/>
      <c r="B383" s="16"/>
      <c r="C383" s="16"/>
      <c r="D383" s="16"/>
      <c r="E383" s="16"/>
    </row>
    <row r="384" spans="1:5" ht="16.5">
      <c r="A384" s="16"/>
      <c r="B384" s="16"/>
      <c r="C384" s="16"/>
      <c r="D384" s="16"/>
      <c r="E384" s="16"/>
    </row>
    <row r="385" spans="1:5" ht="16.5">
      <c r="A385" s="16"/>
      <c r="B385" s="16"/>
      <c r="C385" s="16"/>
      <c r="D385" s="16"/>
      <c r="E385" s="16"/>
    </row>
    <row r="386" spans="1:5" ht="16.5">
      <c r="A386" s="16"/>
      <c r="B386" s="16"/>
      <c r="C386" s="16"/>
      <c r="D386" s="16"/>
      <c r="E386" s="16"/>
    </row>
    <row r="387" spans="1:5" ht="16.5">
      <c r="A387" s="16"/>
      <c r="B387" s="16"/>
      <c r="C387" s="16"/>
      <c r="D387" s="16"/>
      <c r="E387" s="16"/>
    </row>
    <row r="388" spans="1:5" ht="16.5">
      <c r="A388" s="16"/>
      <c r="B388" s="16"/>
      <c r="C388" s="16"/>
      <c r="D388" s="16"/>
      <c r="E388" s="16"/>
    </row>
    <row r="389" spans="1:5" ht="16.5">
      <c r="A389" s="16"/>
      <c r="B389" s="16"/>
      <c r="C389" s="16"/>
      <c r="D389" s="16"/>
      <c r="E389" s="16"/>
    </row>
    <row r="390" spans="1:5" ht="16.5">
      <c r="A390" s="16"/>
      <c r="B390" s="16"/>
      <c r="C390" s="16"/>
      <c r="D390" s="16"/>
      <c r="E390" s="16"/>
    </row>
    <row r="391" spans="1:5" ht="16.5">
      <c r="A391" s="16"/>
      <c r="B391" s="16"/>
      <c r="C391" s="16"/>
      <c r="D391" s="16"/>
      <c r="E391" s="16"/>
    </row>
    <row r="392" spans="1:5" ht="16.5">
      <c r="A392" s="16"/>
      <c r="B392" s="16"/>
      <c r="C392" s="16"/>
      <c r="D392" s="16"/>
      <c r="E392" s="16"/>
    </row>
    <row r="393" spans="1:5" ht="16.5">
      <c r="A393" s="16"/>
      <c r="B393" s="16"/>
      <c r="C393" s="16"/>
      <c r="D393" s="16"/>
      <c r="E393" s="16"/>
    </row>
    <row r="394" spans="1:5" ht="16.5">
      <c r="A394" s="16"/>
      <c r="B394" s="16"/>
      <c r="C394" s="16"/>
      <c r="D394" s="16"/>
      <c r="E394" s="16"/>
    </row>
    <row r="395" spans="1:5" ht="16.5">
      <c r="A395" s="16"/>
      <c r="B395" s="16"/>
      <c r="C395" s="16"/>
      <c r="D395" s="16"/>
      <c r="E395" s="16"/>
    </row>
    <row r="396" spans="1:5" ht="16.5">
      <c r="A396" s="16"/>
      <c r="B396" s="16"/>
      <c r="C396" s="16"/>
      <c r="D396" s="16"/>
      <c r="E396" s="16"/>
    </row>
    <row r="397" spans="1:5" ht="16.5">
      <c r="A397" s="16"/>
      <c r="B397" s="16"/>
      <c r="C397" s="16"/>
      <c r="D397" s="16"/>
      <c r="E397" s="16"/>
    </row>
    <row r="398" spans="1:5" ht="16.5">
      <c r="A398" s="16"/>
      <c r="B398" s="16"/>
      <c r="C398" s="16"/>
      <c r="D398" s="16"/>
      <c r="E398" s="16"/>
    </row>
    <row r="399" spans="1:5" ht="16.5">
      <c r="A399" s="16"/>
      <c r="B399" s="16"/>
      <c r="C399" s="16"/>
      <c r="D399" s="16"/>
      <c r="E399" s="16"/>
    </row>
    <row r="400" spans="1:5" ht="16.5">
      <c r="A400" s="16"/>
      <c r="B400" s="16"/>
      <c r="C400" s="16"/>
      <c r="D400" s="16"/>
      <c r="E400" s="16"/>
    </row>
    <row r="401" spans="1:5" ht="16.5">
      <c r="A401" s="16"/>
      <c r="B401" s="16"/>
      <c r="C401" s="16"/>
      <c r="D401" s="16"/>
      <c r="E401" s="16"/>
    </row>
    <row r="402" spans="1:5" ht="16.5">
      <c r="A402" s="16"/>
      <c r="B402" s="16"/>
      <c r="C402" s="16"/>
      <c r="D402" s="16"/>
      <c r="E402" s="16"/>
    </row>
    <row r="403" spans="1:5" ht="16.5">
      <c r="A403" s="16"/>
      <c r="B403" s="16"/>
      <c r="C403" s="16"/>
      <c r="D403" s="16"/>
      <c r="E403" s="16"/>
    </row>
    <row r="404" spans="1:5" ht="16.5">
      <c r="A404" s="16"/>
      <c r="B404" s="16"/>
      <c r="C404" s="16"/>
      <c r="D404" s="16"/>
      <c r="E404" s="16"/>
    </row>
    <row r="405" spans="1:5" ht="16.5">
      <c r="A405" s="16"/>
      <c r="B405" s="16"/>
      <c r="C405" s="16"/>
      <c r="D405" s="16"/>
      <c r="E405" s="16"/>
    </row>
    <row r="406" spans="1:5" ht="16.5">
      <c r="A406" s="16"/>
      <c r="B406" s="16"/>
      <c r="C406" s="16"/>
      <c r="D406" s="16"/>
      <c r="E406" s="16"/>
    </row>
    <row r="407" spans="1:5" ht="16.5">
      <c r="A407" s="16"/>
      <c r="B407" s="16"/>
      <c r="C407" s="16"/>
      <c r="D407" s="16"/>
      <c r="E407" s="16"/>
    </row>
    <row r="408" spans="1:5" ht="16.5">
      <c r="A408" s="16"/>
      <c r="B408" s="16"/>
      <c r="C408" s="16"/>
      <c r="D408" s="16"/>
      <c r="E408" s="16"/>
    </row>
    <row r="409" spans="1:5" ht="16.5">
      <c r="A409" s="16"/>
      <c r="B409" s="16"/>
      <c r="C409" s="16"/>
      <c r="D409" s="16"/>
      <c r="E409" s="16"/>
    </row>
    <row r="410" spans="1:5" ht="16.5">
      <c r="A410" s="16"/>
      <c r="B410" s="16"/>
      <c r="C410" s="16"/>
      <c r="D410" s="16"/>
      <c r="E410" s="16"/>
    </row>
    <row r="411" spans="1:5" ht="16.5">
      <c r="A411" s="16"/>
      <c r="B411" s="16"/>
      <c r="C411" s="16"/>
      <c r="D411" s="16"/>
      <c r="E411" s="16"/>
    </row>
    <row r="412" spans="1:5" ht="16.5">
      <c r="A412" s="16"/>
      <c r="B412" s="16"/>
      <c r="C412" s="16"/>
      <c r="D412" s="16"/>
      <c r="E412" s="16"/>
    </row>
    <row r="413" spans="1:5" ht="16.5">
      <c r="A413" s="16"/>
      <c r="B413" s="16"/>
      <c r="C413" s="16"/>
      <c r="D413" s="16"/>
      <c r="E413" s="16"/>
    </row>
    <row r="414" spans="1:5" ht="16.5">
      <c r="A414" s="16"/>
      <c r="B414" s="16"/>
      <c r="C414" s="16"/>
      <c r="D414" s="16"/>
      <c r="E414" s="16"/>
    </row>
    <row r="415" spans="1:5" ht="16.5">
      <c r="A415" s="16"/>
      <c r="B415" s="16"/>
      <c r="C415" s="16"/>
      <c r="D415" s="16"/>
      <c r="E415" s="16"/>
    </row>
    <row r="416" spans="1:5" ht="16.5">
      <c r="A416" s="16"/>
      <c r="B416" s="16"/>
      <c r="C416" s="16"/>
      <c r="D416" s="16"/>
      <c r="E416" s="16"/>
    </row>
    <row r="417" spans="1:5" ht="16.5">
      <c r="A417" s="16"/>
      <c r="B417" s="16"/>
      <c r="C417" s="16"/>
      <c r="D417" s="16"/>
      <c r="E417" s="16"/>
    </row>
    <row r="418" spans="1:5" ht="16.5">
      <c r="A418" s="16"/>
      <c r="B418" s="16"/>
      <c r="C418" s="16"/>
      <c r="D418" s="16"/>
      <c r="E418" s="16"/>
    </row>
    <row r="419" spans="1:5" ht="16.5">
      <c r="A419" s="16"/>
      <c r="B419" s="16"/>
      <c r="C419" s="16"/>
      <c r="D419" s="16"/>
      <c r="E419" s="16"/>
    </row>
    <row r="420" spans="1:5" ht="16.5">
      <c r="A420" s="16"/>
      <c r="B420" s="16"/>
      <c r="C420" s="16"/>
      <c r="D420" s="16"/>
      <c r="E420" s="16"/>
    </row>
    <row r="421" spans="1:5" ht="16.5">
      <c r="A421" s="16"/>
      <c r="B421" s="16"/>
      <c r="C421" s="16"/>
      <c r="D421" s="16"/>
      <c r="E421" s="16"/>
    </row>
    <row r="422" spans="1:5" ht="16.5">
      <c r="A422" s="16"/>
      <c r="B422" s="16"/>
      <c r="C422" s="16"/>
      <c r="D422" s="16"/>
      <c r="E422" s="16"/>
    </row>
    <row r="423" spans="1:5" ht="16.5">
      <c r="A423" s="16"/>
      <c r="B423" s="16"/>
      <c r="C423" s="16"/>
      <c r="D423" s="16"/>
      <c r="E423" s="16"/>
    </row>
    <row r="424" spans="1:5" ht="16.5">
      <c r="A424" s="16"/>
      <c r="B424" s="16"/>
      <c r="C424" s="16"/>
      <c r="D424" s="16"/>
      <c r="E424" s="16"/>
    </row>
    <row r="425" spans="1:5" ht="16.5">
      <c r="A425" s="16"/>
      <c r="B425" s="16"/>
      <c r="C425" s="16"/>
      <c r="D425" s="16"/>
      <c r="E425" s="16"/>
    </row>
    <row r="426" spans="1:5" ht="16.5">
      <c r="A426" s="16"/>
      <c r="B426" s="16"/>
      <c r="C426" s="16"/>
      <c r="D426" s="16"/>
      <c r="E426" s="16"/>
    </row>
    <row r="427" spans="1:5" ht="16.5">
      <c r="A427" s="16"/>
      <c r="B427" s="16"/>
      <c r="C427" s="16"/>
      <c r="D427" s="16"/>
      <c r="E427" s="16"/>
    </row>
    <row r="428" spans="1:5" ht="16.5">
      <c r="A428" s="16"/>
      <c r="B428" s="16"/>
      <c r="C428" s="16"/>
      <c r="D428" s="16"/>
      <c r="E428" s="16"/>
    </row>
    <row r="429" spans="1:5" ht="16.5">
      <c r="A429" s="16"/>
      <c r="B429" s="16"/>
      <c r="C429" s="16"/>
      <c r="D429" s="16"/>
      <c r="E429" s="16"/>
    </row>
    <row r="430" spans="1:5" ht="16.5">
      <c r="A430" s="16"/>
      <c r="B430" s="16"/>
      <c r="C430" s="16"/>
      <c r="D430" s="16"/>
      <c r="E430" s="16"/>
    </row>
    <row r="431" spans="1:5" ht="16.5">
      <c r="A431" s="16"/>
      <c r="B431" s="16"/>
      <c r="C431" s="16"/>
      <c r="D431" s="16"/>
      <c r="E431" s="16"/>
    </row>
    <row r="432" spans="1:5" ht="16.5">
      <c r="A432" s="16"/>
      <c r="B432" s="16"/>
      <c r="C432" s="16"/>
      <c r="D432" s="16"/>
      <c r="E432" s="16"/>
    </row>
    <row r="433" spans="1:5" ht="16.5">
      <c r="A433" s="16"/>
      <c r="B433" s="16"/>
      <c r="C433" s="16"/>
      <c r="D433" s="16"/>
      <c r="E433" s="16"/>
    </row>
    <row r="434" spans="1:5" ht="16.5">
      <c r="A434" s="16"/>
      <c r="B434" s="16"/>
      <c r="C434" s="16"/>
      <c r="D434" s="16"/>
      <c r="E434" s="16"/>
    </row>
    <row r="435" spans="1:5" ht="16.5">
      <c r="A435" s="16"/>
      <c r="B435" s="16"/>
      <c r="C435" s="16"/>
      <c r="D435" s="16"/>
      <c r="E435" s="16"/>
    </row>
    <row r="436" spans="1:5" ht="16.5">
      <c r="A436" s="16"/>
      <c r="B436" s="16"/>
      <c r="C436" s="16"/>
      <c r="D436" s="16"/>
      <c r="E436" s="16"/>
    </row>
    <row r="437" spans="1:5" ht="16.5">
      <c r="A437" s="16"/>
      <c r="B437" s="16"/>
      <c r="C437" s="16"/>
      <c r="D437" s="16"/>
      <c r="E437" s="16"/>
    </row>
    <row r="438" spans="1:5" ht="16.5">
      <c r="A438" s="16"/>
      <c r="B438" s="16"/>
      <c r="C438" s="16"/>
      <c r="D438" s="16"/>
      <c r="E438" s="16"/>
    </row>
    <row r="439" spans="1:5" ht="16.5">
      <c r="A439" s="16"/>
      <c r="B439" s="16"/>
      <c r="C439" s="16"/>
      <c r="D439" s="16"/>
      <c r="E439" s="16"/>
    </row>
    <row r="440" spans="1:5" ht="16.5">
      <c r="A440" s="16"/>
      <c r="B440" s="16"/>
      <c r="C440" s="16"/>
      <c r="D440" s="16"/>
      <c r="E440" s="16"/>
    </row>
    <row r="441" spans="1:5" ht="16.5">
      <c r="A441" s="16"/>
      <c r="B441" s="16"/>
      <c r="C441" s="16"/>
      <c r="D441" s="16"/>
      <c r="E441" s="16"/>
    </row>
    <row r="442" spans="1:5" ht="16.5">
      <c r="A442" s="16"/>
      <c r="B442" s="16"/>
      <c r="C442" s="16"/>
      <c r="D442" s="16"/>
      <c r="E442" s="16"/>
    </row>
    <row r="443" spans="1:5" ht="16.5">
      <c r="A443" s="16"/>
      <c r="B443" s="16"/>
      <c r="C443" s="16"/>
      <c r="D443" s="16"/>
      <c r="E443" s="16"/>
    </row>
    <row r="444" spans="1:5" ht="16.5">
      <c r="A444" s="16"/>
      <c r="B444" s="16"/>
      <c r="C444" s="16"/>
      <c r="D444" s="16"/>
      <c r="E444" s="16"/>
    </row>
    <row r="445" spans="1:5" ht="16.5">
      <c r="A445" s="16"/>
      <c r="B445" s="16"/>
      <c r="C445" s="16"/>
      <c r="D445" s="16"/>
      <c r="E445" s="16"/>
    </row>
    <row r="446" spans="1:5" ht="16.5">
      <c r="A446" s="16"/>
      <c r="B446" s="16"/>
      <c r="C446" s="16"/>
      <c r="D446" s="16"/>
      <c r="E446" s="16"/>
    </row>
    <row r="447" spans="1:5" ht="16.5">
      <c r="A447" s="16"/>
      <c r="B447" s="16"/>
      <c r="C447" s="16"/>
      <c r="D447" s="16"/>
      <c r="E447" s="16"/>
    </row>
    <row r="448" spans="1:5" ht="16.5">
      <c r="A448" s="16"/>
      <c r="B448" s="16"/>
      <c r="C448" s="16"/>
      <c r="D448" s="16"/>
      <c r="E448" s="16"/>
    </row>
    <row r="449" spans="1:5" ht="16.5">
      <c r="A449" s="16"/>
      <c r="B449" s="16"/>
      <c r="C449" s="16"/>
      <c r="D449" s="16"/>
      <c r="E449" s="16"/>
    </row>
    <row r="450" spans="1:5" ht="16.5">
      <c r="A450" s="16"/>
      <c r="B450" s="16"/>
      <c r="C450" s="16"/>
      <c r="D450" s="16"/>
      <c r="E450" s="16"/>
    </row>
    <row r="451" spans="1:5" ht="16.5">
      <c r="A451" s="16"/>
      <c r="B451" s="16"/>
      <c r="C451" s="16"/>
      <c r="D451" s="16"/>
      <c r="E451" s="16"/>
    </row>
    <row r="452" spans="1:5" ht="16.5">
      <c r="A452" s="16"/>
      <c r="B452" s="16"/>
      <c r="C452" s="16"/>
      <c r="D452" s="16"/>
      <c r="E452" s="16"/>
    </row>
    <row r="453" spans="1:5" ht="16.5">
      <c r="A453" s="16"/>
      <c r="B453" s="16"/>
      <c r="C453" s="16"/>
      <c r="D453" s="16"/>
      <c r="E453" s="16"/>
    </row>
    <row r="454" spans="1:5" ht="16.5">
      <c r="A454" s="16"/>
      <c r="B454" s="16"/>
      <c r="C454" s="16"/>
      <c r="D454" s="16"/>
      <c r="E454" s="16"/>
    </row>
    <row r="455" spans="1:5" ht="16.5">
      <c r="A455" s="16"/>
      <c r="B455" s="16"/>
      <c r="C455" s="16"/>
      <c r="D455" s="16"/>
      <c r="E455" s="16"/>
    </row>
    <row r="456" spans="1:5" ht="16.5">
      <c r="A456" s="16"/>
      <c r="B456" s="16"/>
      <c r="C456" s="16"/>
      <c r="D456" s="16"/>
      <c r="E456" s="16"/>
    </row>
    <row r="457" spans="1:5" ht="16.5">
      <c r="A457" s="16"/>
      <c r="B457" s="16"/>
      <c r="C457" s="16"/>
      <c r="D457" s="16"/>
      <c r="E457" s="16"/>
    </row>
    <row r="458" spans="1:5" ht="16.5">
      <c r="A458" s="16"/>
      <c r="B458" s="16"/>
      <c r="C458" s="16"/>
      <c r="D458" s="16"/>
      <c r="E458" s="16"/>
    </row>
    <row r="459" spans="1:5" ht="16.5">
      <c r="A459" s="16"/>
      <c r="B459" s="16"/>
      <c r="C459" s="16"/>
      <c r="D459" s="16"/>
      <c r="E459" s="16"/>
    </row>
    <row r="460" spans="1:5" ht="16.5">
      <c r="A460" s="16"/>
      <c r="B460" s="16"/>
      <c r="C460" s="16"/>
      <c r="D460" s="16"/>
      <c r="E460" s="16"/>
    </row>
    <row r="461" spans="1:5" ht="16.5">
      <c r="A461" s="16"/>
      <c r="B461" s="16"/>
      <c r="C461" s="16"/>
      <c r="D461" s="16"/>
      <c r="E461" s="16"/>
    </row>
    <row r="462" spans="1:5" ht="16.5">
      <c r="A462" s="16"/>
      <c r="B462" s="16"/>
      <c r="C462" s="16"/>
      <c r="D462" s="16"/>
      <c r="E462" s="16"/>
    </row>
    <row r="463" spans="1:5" ht="16.5">
      <c r="A463" s="16"/>
      <c r="B463" s="16"/>
      <c r="C463" s="16"/>
      <c r="D463" s="16"/>
      <c r="E463" s="16"/>
    </row>
    <row r="464" spans="1:5" ht="16.5">
      <c r="A464" s="16"/>
      <c r="B464" s="16"/>
      <c r="C464" s="16"/>
      <c r="D464" s="16"/>
      <c r="E464" s="16"/>
    </row>
    <row r="465" spans="1:5" ht="16.5">
      <c r="A465" s="16"/>
      <c r="B465" s="16"/>
      <c r="C465" s="16"/>
      <c r="D465" s="16"/>
      <c r="E465" s="16"/>
    </row>
    <row r="466" spans="1:5" ht="16.5">
      <c r="A466" s="16"/>
      <c r="B466" s="16"/>
      <c r="C466" s="16"/>
      <c r="D466" s="16"/>
      <c r="E466" s="16"/>
    </row>
    <row r="467" spans="1:5" ht="16.5">
      <c r="A467" s="16"/>
      <c r="B467" s="16"/>
      <c r="C467" s="16"/>
      <c r="D467" s="16"/>
      <c r="E467" s="16"/>
    </row>
    <row r="468" spans="1:5" ht="16.5">
      <c r="A468" s="16"/>
      <c r="B468" s="16"/>
      <c r="C468" s="16"/>
      <c r="D468" s="16"/>
      <c r="E468" s="16"/>
    </row>
    <row r="469" spans="1:5" ht="16.5">
      <c r="A469" s="16"/>
      <c r="B469" s="16"/>
      <c r="C469" s="16"/>
      <c r="D469" s="16"/>
      <c r="E469" s="16"/>
    </row>
    <row r="470" spans="1:5" ht="16.5">
      <c r="A470" s="16"/>
      <c r="B470" s="16"/>
      <c r="C470" s="16"/>
      <c r="D470" s="16"/>
      <c r="E470" s="16"/>
    </row>
    <row r="471" spans="1:5" ht="16.5">
      <c r="A471" s="16"/>
      <c r="B471" s="16"/>
      <c r="C471" s="16"/>
      <c r="D471" s="16"/>
      <c r="E471" s="16"/>
    </row>
    <row r="472" spans="1:5" ht="16.5">
      <c r="A472" s="16"/>
      <c r="B472" s="16"/>
      <c r="C472" s="16"/>
      <c r="D472" s="16"/>
      <c r="E472" s="16"/>
    </row>
    <row r="473" spans="1:5" ht="16.5">
      <c r="A473" s="16"/>
      <c r="B473" s="16"/>
      <c r="C473" s="16"/>
      <c r="D473" s="16"/>
      <c r="E473" s="16"/>
    </row>
    <row r="474" spans="1:5" ht="16.5">
      <c r="A474" s="16"/>
      <c r="B474" s="16"/>
      <c r="C474" s="16"/>
      <c r="D474" s="16"/>
      <c r="E474" s="16"/>
    </row>
    <row r="475" spans="1:5" ht="16.5">
      <c r="A475" s="16"/>
      <c r="B475" s="16"/>
      <c r="C475" s="16"/>
      <c r="D475" s="16"/>
      <c r="E475" s="16"/>
    </row>
    <row r="476" spans="1:5" ht="16.5">
      <c r="A476" s="16"/>
      <c r="B476" s="16"/>
      <c r="C476" s="16"/>
      <c r="D476" s="16"/>
      <c r="E476" s="16"/>
    </row>
    <row r="477" spans="1:5" ht="16.5">
      <c r="A477" s="16"/>
      <c r="B477" s="16"/>
      <c r="C477" s="16"/>
      <c r="D477" s="16"/>
      <c r="E477" s="16"/>
    </row>
    <row r="478" spans="1:5" ht="16.5">
      <c r="A478" s="16"/>
      <c r="B478" s="16"/>
      <c r="C478" s="16"/>
      <c r="D478" s="16"/>
      <c r="E478" s="16"/>
    </row>
    <row r="479" spans="1:5" ht="16.5">
      <c r="A479" s="16"/>
      <c r="B479" s="16"/>
      <c r="C479" s="16"/>
      <c r="D479" s="16"/>
      <c r="E479" s="16"/>
    </row>
    <row r="480" spans="1:5" ht="16.5">
      <c r="A480" s="16"/>
      <c r="B480" s="16"/>
      <c r="C480" s="16"/>
      <c r="D480" s="16"/>
      <c r="E480" s="16"/>
    </row>
    <row r="481" spans="1:5" ht="16.5">
      <c r="A481" s="16"/>
      <c r="B481" s="16"/>
      <c r="C481" s="16"/>
      <c r="D481" s="16"/>
      <c r="E481" s="16"/>
    </row>
    <row r="482" spans="1:5" ht="16.5">
      <c r="A482" s="16"/>
      <c r="B482" s="16"/>
      <c r="C482" s="16"/>
      <c r="D482" s="16"/>
      <c r="E482" s="16"/>
    </row>
    <row r="483" spans="1:5" ht="16.5">
      <c r="A483" s="16"/>
      <c r="B483" s="16"/>
      <c r="C483" s="16"/>
      <c r="D483" s="16"/>
      <c r="E483" s="16"/>
    </row>
    <row r="484" spans="1:5" ht="16.5">
      <c r="A484" s="16"/>
      <c r="B484" s="16"/>
      <c r="C484" s="16"/>
      <c r="D484" s="16"/>
      <c r="E484" s="16"/>
    </row>
    <row r="485" spans="1:5" ht="16.5">
      <c r="A485" s="16"/>
      <c r="B485" s="16"/>
      <c r="C485" s="16"/>
      <c r="D485" s="16"/>
      <c r="E485" s="16"/>
    </row>
    <row r="486" spans="1:5" ht="16.5">
      <c r="A486" s="16"/>
      <c r="B486" s="16"/>
      <c r="C486" s="16"/>
      <c r="D486" s="16"/>
      <c r="E486" s="16"/>
    </row>
    <row r="487" spans="1:5" ht="16.5">
      <c r="A487" s="16"/>
      <c r="B487" s="16"/>
      <c r="C487" s="16"/>
      <c r="D487" s="16"/>
      <c r="E487" s="16"/>
    </row>
    <row r="488" spans="1:5" ht="16.5">
      <c r="A488" s="16"/>
      <c r="B488" s="16"/>
      <c r="C488" s="16"/>
      <c r="D488" s="16"/>
      <c r="E488" s="16"/>
    </row>
    <row r="489" spans="1:5" ht="16.5">
      <c r="A489" s="16"/>
      <c r="B489" s="16"/>
      <c r="C489" s="16"/>
      <c r="D489" s="16"/>
      <c r="E489" s="16"/>
    </row>
    <row r="490" spans="1:5" ht="16.5">
      <c r="A490" s="16"/>
      <c r="B490" s="16"/>
      <c r="C490" s="16"/>
      <c r="D490" s="16"/>
      <c r="E490" s="16"/>
    </row>
    <row r="491" spans="1:5" ht="16.5">
      <c r="A491" s="16"/>
      <c r="B491" s="16"/>
      <c r="C491" s="16"/>
      <c r="D491" s="16"/>
      <c r="E491" s="16"/>
    </row>
    <row r="492" spans="1:5" ht="16.5">
      <c r="A492" s="16"/>
      <c r="B492" s="16"/>
      <c r="C492" s="16"/>
      <c r="D492" s="16"/>
      <c r="E492" s="16"/>
    </row>
    <row r="493" spans="1:5" ht="16.5">
      <c r="A493" s="16"/>
      <c r="B493" s="16"/>
      <c r="C493" s="16"/>
      <c r="D493" s="16"/>
      <c r="E493" s="16"/>
    </row>
    <row r="494" spans="1:5" ht="16.5">
      <c r="A494" s="16"/>
      <c r="B494" s="16"/>
      <c r="C494" s="16"/>
      <c r="D494" s="16"/>
      <c r="E494" s="16"/>
    </row>
    <row r="495" spans="1:5" ht="16.5">
      <c r="A495" s="16"/>
      <c r="B495" s="16"/>
      <c r="C495" s="16"/>
      <c r="D495" s="16"/>
      <c r="E495" s="16"/>
    </row>
    <row r="496" spans="1:5" ht="16.5">
      <c r="A496" s="16"/>
      <c r="B496" s="16"/>
      <c r="C496" s="16"/>
      <c r="D496" s="16"/>
      <c r="E496" s="16"/>
    </row>
    <row r="497" spans="1:5" ht="16.5">
      <c r="A497" s="16"/>
      <c r="B497" s="16"/>
      <c r="C497" s="16"/>
      <c r="D497" s="16"/>
      <c r="E497" s="16"/>
    </row>
    <row r="498" spans="1:5" ht="16.5">
      <c r="A498" s="16"/>
      <c r="B498" s="16"/>
      <c r="C498" s="16"/>
      <c r="D498" s="16"/>
      <c r="E498" s="16"/>
    </row>
    <row r="499" spans="1:5" ht="16.5">
      <c r="A499" s="16"/>
      <c r="B499" s="16"/>
      <c r="C499" s="16"/>
      <c r="D499" s="16"/>
      <c r="E499" s="16"/>
    </row>
    <row r="500" spans="1:5" ht="16.5">
      <c r="A500" s="16"/>
      <c r="B500" s="16"/>
      <c r="C500" s="16"/>
      <c r="D500" s="16"/>
      <c r="E500" s="16"/>
    </row>
    <row r="501" spans="1:5" ht="16.5">
      <c r="A501" s="16"/>
      <c r="B501" s="16"/>
      <c r="C501" s="16"/>
      <c r="D501" s="16"/>
      <c r="E501" s="16"/>
    </row>
    <row r="502" spans="1:5" ht="16.5">
      <c r="A502" s="16"/>
      <c r="B502" s="16"/>
      <c r="C502" s="16"/>
      <c r="D502" s="16"/>
      <c r="E502" s="16"/>
    </row>
    <row r="503" spans="1:5" ht="16.5">
      <c r="A503" s="16"/>
      <c r="B503" s="16"/>
      <c r="C503" s="16"/>
      <c r="D503" s="16"/>
      <c r="E503" s="16"/>
    </row>
    <row r="504" spans="1:5" ht="16.5">
      <c r="A504" s="16"/>
      <c r="B504" s="16"/>
      <c r="C504" s="16"/>
      <c r="D504" s="16"/>
      <c r="E504" s="16"/>
    </row>
    <row r="505" spans="1:5" ht="16.5">
      <c r="A505" s="16"/>
      <c r="B505" s="16"/>
      <c r="C505" s="16"/>
      <c r="D505" s="16"/>
      <c r="E505" s="16"/>
    </row>
    <row r="506" spans="1:5" ht="16.5">
      <c r="A506" s="16"/>
      <c r="B506" s="16"/>
      <c r="C506" s="16"/>
      <c r="D506" s="16"/>
      <c r="E506" s="16"/>
    </row>
    <row r="507" spans="1:5" ht="16.5">
      <c r="A507" s="16"/>
      <c r="B507" s="16"/>
      <c r="C507" s="16"/>
      <c r="D507" s="16"/>
      <c r="E507" s="16"/>
    </row>
    <row r="508" spans="1:5" ht="16.5">
      <c r="A508" s="16"/>
      <c r="B508" s="16"/>
      <c r="C508" s="16"/>
      <c r="D508" s="16"/>
      <c r="E508" s="16"/>
    </row>
    <row r="509" spans="1:5" ht="16.5">
      <c r="A509" s="16"/>
      <c r="B509" s="16"/>
      <c r="C509" s="16"/>
      <c r="D509" s="16"/>
      <c r="E509" s="16"/>
    </row>
    <row r="510" spans="1:5" ht="16.5">
      <c r="A510" s="16"/>
      <c r="B510" s="16"/>
      <c r="C510" s="16"/>
      <c r="D510" s="16"/>
      <c r="E510" s="16"/>
    </row>
    <row r="511" spans="1:5" ht="16.5">
      <c r="A511" s="16"/>
      <c r="B511" s="16"/>
      <c r="C511" s="16"/>
      <c r="D511" s="16"/>
      <c r="E511" s="16"/>
    </row>
    <row r="512" spans="1:5" ht="16.5">
      <c r="A512" s="16"/>
      <c r="B512" s="16"/>
      <c r="C512" s="16"/>
      <c r="D512" s="16"/>
      <c r="E512" s="16"/>
    </row>
    <row r="513" spans="1:5" ht="16.5">
      <c r="A513" s="16"/>
      <c r="B513" s="16"/>
      <c r="C513" s="16"/>
      <c r="D513" s="16"/>
      <c r="E513" s="16"/>
    </row>
    <row r="514" spans="1:5" ht="16.5">
      <c r="A514" s="16"/>
      <c r="B514" s="16"/>
      <c r="C514" s="16"/>
      <c r="D514" s="16"/>
      <c r="E514" s="16"/>
    </row>
    <row r="515" spans="1:5" ht="16.5">
      <c r="A515" s="16"/>
      <c r="B515" s="16"/>
      <c r="C515" s="16"/>
      <c r="D515" s="16"/>
      <c r="E515" s="16"/>
    </row>
    <row r="516" spans="1:5" ht="16.5">
      <c r="A516" s="16"/>
      <c r="B516" s="16"/>
      <c r="C516" s="16"/>
      <c r="D516" s="16"/>
      <c r="E516" s="16"/>
    </row>
    <row r="517" spans="1:5" ht="16.5">
      <c r="A517" s="16"/>
      <c r="B517" s="16"/>
      <c r="C517" s="16"/>
      <c r="D517" s="16"/>
      <c r="E517" s="16"/>
    </row>
    <row r="518" spans="1:5" ht="16.5">
      <c r="A518" s="16"/>
      <c r="B518" s="16"/>
      <c r="C518" s="16"/>
      <c r="D518" s="16"/>
      <c r="E518" s="16"/>
    </row>
    <row r="519" spans="1:5" ht="16.5">
      <c r="A519" s="16"/>
      <c r="B519" s="16"/>
      <c r="C519" s="16"/>
      <c r="D519" s="16"/>
      <c r="E519" s="16"/>
    </row>
    <row r="520" spans="1:5" ht="16.5">
      <c r="A520" s="16"/>
      <c r="B520" s="16"/>
      <c r="C520" s="16"/>
      <c r="D520" s="16"/>
      <c r="E520" s="16"/>
    </row>
    <row r="521" spans="1:5" ht="16.5">
      <c r="A521" s="16"/>
      <c r="B521" s="16"/>
      <c r="C521" s="16"/>
      <c r="D521" s="16"/>
      <c r="E521" s="16"/>
    </row>
    <row r="522" spans="1:5" ht="16.5">
      <c r="A522" s="16"/>
      <c r="B522" s="16"/>
      <c r="C522" s="16"/>
      <c r="D522" s="16"/>
      <c r="E522" s="16"/>
    </row>
    <row r="523" spans="1:5" ht="16.5">
      <c r="A523" s="16"/>
      <c r="B523" s="16"/>
      <c r="C523" s="16"/>
      <c r="D523" s="16"/>
      <c r="E523" s="16"/>
    </row>
    <row r="524" spans="1:5" ht="16.5">
      <c r="A524" s="16"/>
      <c r="B524" s="16"/>
      <c r="C524" s="16"/>
      <c r="D524" s="16"/>
      <c r="E524" s="16"/>
    </row>
    <row r="525" spans="1:5" ht="16.5">
      <c r="A525" s="16"/>
      <c r="B525" s="16"/>
      <c r="C525" s="16"/>
      <c r="D525" s="16"/>
      <c r="E525" s="16"/>
    </row>
    <row r="526" spans="1:5" ht="16.5">
      <c r="A526" s="16"/>
      <c r="B526" s="16"/>
      <c r="C526" s="16"/>
      <c r="D526" s="16"/>
      <c r="E526" s="16"/>
    </row>
    <row r="527" spans="1:5" ht="16.5">
      <c r="A527" s="16"/>
      <c r="B527" s="16"/>
      <c r="C527" s="16"/>
      <c r="D527" s="16"/>
      <c r="E527" s="16"/>
    </row>
    <row r="528" spans="1:5" ht="16.5">
      <c r="A528" s="16"/>
      <c r="B528" s="16"/>
      <c r="C528" s="16"/>
      <c r="D528" s="16"/>
      <c r="E528" s="16"/>
    </row>
    <row r="529" spans="1:5" ht="16.5">
      <c r="A529" s="16"/>
      <c r="B529" s="16"/>
      <c r="C529" s="16"/>
      <c r="D529" s="16"/>
      <c r="E529" s="16"/>
    </row>
    <row r="530" spans="1:5" ht="16.5">
      <c r="A530" s="16"/>
      <c r="B530" s="16"/>
      <c r="C530" s="16"/>
      <c r="D530" s="16"/>
      <c r="E530" s="16"/>
    </row>
    <row r="531" spans="1:5" ht="16.5">
      <c r="A531" s="16"/>
      <c r="B531" s="16"/>
      <c r="C531" s="16"/>
      <c r="D531" s="16"/>
      <c r="E531" s="16"/>
    </row>
    <row r="532" spans="1:5" ht="16.5">
      <c r="A532" s="16"/>
      <c r="B532" s="16"/>
      <c r="C532" s="16"/>
      <c r="D532" s="16"/>
      <c r="E532" s="16"/>
    </row>
    <row r="533" spans="1:5" ht="16.5">
      <c r="A533" s="16"/>
      <c r="B533" s="16"/>
      <c r="C533" s="16"/>
      <c r="D533" s="16"/>
      <c r="E533" s="16"/>
    </row>
    <row r="534" spans="1:5" ht="16.5">
      <c r="A534" s="16"/>
      <c r="B534" s="16"/>
      <c r="C534" s="16"/>
      <c r="D534" s="16"/>
      <c r="E534" s="16"/>
    </row>
    <row r="535" spans="1:5" ht="16.5">
      <c r="A535" s="16"/>
      <c r="B535" s="16"/>
      <c r="C535" s="16"/>
      <c r="D535" s="16"/>
      <c r="E535" s="16"/>
    </row>
    <row r="536" spans="1:5" ht="16.5">
      <c r="A536" s="16"/>
      <c r="B536" s="16"/>
      <c r="C536" s="16"/>
      <c r="D536" s="16"/>
      <c r="E536" s="16"/>
    </row>
    <row r="537" spans="1:5" ht="16.5">
      <c r="A537" s="16"/>
      <c r="B537" s="16"/>
      <c r="C537" s="16"/>
      <c r="D537" s="16"/>
      <c r="E537" s="16"/>
    </row>
    <row r="538" spans="1:5" ht="16.5">
      <c r="A538" s="16"/>
      <c r="B538" s="16"/>
      <c r="C538" s="16"/>
      <c r="D538" s="16"/>
      <c r="E538" s="16"/>
    </row>
    <row r="539" spans="1:5" ht="16.5">
      <c r="A539" s="16"/>
      <c r="B539" s="16"/>
      <c r="C539" s="16"/>
      <c r="D539" s="16"/>
      <c r="E539" s="16"/>
    </row>
    <row r="540" spans="1:5" ht="16.5">
      <c r="A540" s="16"/>
      <c r="B540" s="16"/>
      <c r="C540" s="16"/>
      <c r="D540" s="16"/>
      <c r="E540" s="16"/>
    </row>
    <row r="541" spans="1:5" ht="16.5">
      <c r="A541" s="16"/>
      <c r="B541" s="16"/>
      <c r="C541" s="16"/>
      <c r="D541" s="16"/>
      <c r="E541" s="16"/>
    </row>
    <row r="542" spans="1:5" ht="16.5">
      <c r="A542" s="16"/>
      <c r="B542" s="16"/>
      <c r="C542" s="16"/>
      <c r="D542" s="16"/>
      <c r="E542" s="16"/>
    </row>
    <row r="543" spans="1:5" ht="16.5">
      <c r="A543" s="16"/>
      <c r="B543" s="16"/>
      <c r="C543" s="16"/>
      <c r="D543" s="16"/>
      <c r="E543" s="16"/>
    </row>
    <row r="544" spans="1:5" ht="16.5">
      <c r="A544" s="16"/>
      <c r="B544" s="16"/>
      <c r="C544" s="16"/>
      <c r="D544" s="16"/>
      <c r="E544" s="16"/>
    </row>
    <row r="545" spans="1:5" ht="16.5">
      <c r="A545" s="16"/>
      <c r="B545" s="16"/>
      <c r="C545" s="16"/>
      <c r="D545" s="16"/>
      <c r="E545" s="16"/>
    </row>
    <row r="546" spans="1:5" ht="16.5">
      <c r="A546" s="16"/>
      <c r="B546" s="16"/>
      <c r="C546" s="16"/>
      <c r="D546" s="16"/>
      <c r="E546" s="16"/>
    </row>
    <row r="547" spans="1:5" ht="16.5">
      <c r="A547" s="16"/>
      <c r="B547" s="16"/>
      <c r="C547" s="16"/>
      <c r="D547" s="16"/>
      <c r="E547" s="16"/>
    </row>
    <row r="548" spans="1:5" ht="16.5">
      <c r="A548" s="16"/>
      <c r="B548" s="16"/>
      <c r="C548" s="16"/>
      <c r="D548" s="16"/>
      <c r="E548" s="16"/>
    </row>
    <row r="549" spans="1:5" ht="16.5">
      <c r="A549" s="16"/>
      <c r="B549" s="16"/>
      <c r="C549" s="16"/>
      <c r="D549" s="16"/>
      <c r="E549" s="16"/>
    </row>
    <row r="550" spans="1:5" ht="16.5">
      <c r="A550" s="16"/>
      <c r="B550" s="16"/>
      <c r="C550" s="16"/>
      <c r="D550" s="16"/>
      <c r="E550" s="16"/>
    </row>
    <row r="551" spans="1:5" ht="16.5">
      <c r="A551" s="16"/>
      <c r="B551" s="16"/>
      <c r="C551" s="16"/>
      <c r="D551" s="16"/>
      <c r="E551" s="16"/>
    </row>
    <row r="552" spans="1:5" ht="16.5">
      <c r="A552" s="16"/>
      <c r="B552" s="16"/>
      <c r="C552" s="16"/>
      <c r="D552" s="16"/>
      <c r="E552" s="16"/>
    </row>
    <row r="553" spans="1:5" ht="16.5">
      <c r="A553" s="16"/>
      <c r="B553" s="16"/>
      <c r="C553" s="16"/>
      <c r="D553" s="16"/>
      <c r="E553" s="16"/>
    </row>
    <row r="554" spans="1:5" ht="16.5">
      <c r="A554" s="16"/>
      <c r="B554" s="16"/>
      <c r="C554" s="16"/>
      <c r="D554" s="16"/>
      <c r="E554" s="16"/>
    </row>
    <row r="555" spans="1:5" ht="16.5">
      <c r="A555" s="16"/>
      <c r="B555" s="16"/>
      <c r="C555" s="16"/>
      <c r="D555" s="16"/>
      <c r="E555" s="16"/>
    </row>
    <row r="556" spans="1:5" ht="16.5">
      <c r="A556" s="16"/>
      <c r="B556" s="16"/>
      <c r="C556" s="16"/>
      <c r="D556" s="16"/>
      <c r="E556" s="16"/>
    </row>
    <row r="557" spans="1:5" ht="16.5">
      <c r="A557" s="16"/>
      <c r="B557" s="16"/>
      <c r="C557" s="16"/>
      <c r="D557" s="16"/>
      <c r="E557" s="16"/>
    </row>
    <row r="558" spans="1:5" ht="16.5">
      <c r="A558" s="16"/>
      <c r="B558" s="16"/>
      <c r="C558" s="16"/>
      <c r="D558" s="16"/>
      <c r="E558" s="16"/>
    </row>
    <row r="559" spans="1:5" ht="16.5">
      <c r="A559" s="16"/>
      <c r="B559" s="16"/>
      <c r="C559" s="16"/>
      <c r="D559" s="16"/>
      <c r="E559" s="16"/>
    </row>
    <row r="560" spans="1:5" ht="16.5">
      <c r="A560" s="16"/>
      <c r="B560" s="16"/>
      <c r="C560" s="16"/>
      <c r="D560" s="16"/>
      <c r="E560" s="16"/>
    </row>
    <row r="561" spans="1:5" ht="16.5">
      <c r="A561" s="16"/>
      <c r="B561" s="16"/>
      <c r="C561" s="16"/>
      <c r="D561" s="16"/>
      <c r="E561" s="16"/>
    </row>
    <row r="562" spans="1:5" ht="16.5">
      <c r="A562" s="16"/>
      <c r="B562" s="16"/>
      <c r="C562" s="16"/>
      <c r="D562" s="16"/>
      <c r="E562" s="16"/>
    </row>
    <row r="563" spans="1:5" ht="16.5">
      <c r="A563" s="16"/>
      <c r="B563" s="16"/>
      <c r="C563" s="16"/>
      <c r="D563" s="16"/>
      <c r="E563" s="16"/>
    </row>
    <row r="564" spans="1:5" ht="16.5">
      <c r="A564" s="16"/>
      <c r="B564" s="16"/>
      <c r="C564" s="16"/>
      <c r="D564" s="16"/>
      <c r="E564" s="16"/>
    </row>
    <row r="565" spans="1:5" ht="16.5">
      <c r="A565" s="16"/>
      <c r="B565" s="16"/>
      <c r="C565" s="16"/>
      <c r="D565" s="16"/>
      <c r="E565" s="16"/>
    </row>
    <row r="566" spans="1:5" ht="16.5">
      <c r="A566" s="16"/>
      <c r="B566" s="16"/>
      <c r="C566" s="16"/>
      <c r="D566" s="16"/>
      <c r="E566" s="16"/>
    </row>
    <row r="567" spans="1:5" ht="16.5">
      <c r="A567" s="16"/>
      <c r="B567" s="16"/>
      <c r="C567" s="16"/>
      <c r="D567" s="16"/>
      <c r="E567" s="16"/>
    </row>
    <row r="568" spans="1:5" ht="16.5">
      <c r="A568" s="16"/>
      <c r="B568" s="16"/>
      <c r="C568" s="16"/>
      <c r="D568" s="16"/>
      <c r="E568" s="16"/>
    </row>
    <row r="569" spans="1:5" ht="16.5">
      <c r="A569" s="16"/>
      <c r="B569" s="16"/>
      <c r="C569" s="16"/>
      <c r="D569" s="16"/>
      <c r="E569" s="16"/>
    </row>
    <row r="570" spans="1:5" ht="16.5">
      <c r="A570" s="16"/>
      <c r="B570" s="16"/>
      <c r="C570" s="16"/>
      <c r="D570" s="16"/>
      <c r="E570" s="16"/>
    </row>
    <row r="571" spans="1:5" ht="16.5">
      <c r="A571" s="16"/>
      <c r="B571" s="16"/>
      <c r="C571" s="16"/>
      <c r="D571" s="16"/>
      <c r="E571" s="16"/>
    </row>
    <row r="572" spans="1:5" ht="16.5">
      <c r="A572" s="16"/>
      <c r="B572" s="16"/>
      <c r="C572" s="16"/>
      <c r="D572" s="16"/>
      <c r="E572" s="16"/>
    </row>
    <row r="573" spans="1:5" ht="16.5">
      <c r="A573" s="16"/>
      <c r="B573" s="16"/>
      <c r="C573" s="16"/>
      <c r="D573" s="16"/>
      <c r="E573" s="16"/>
    </row>
    <row r="574" spans="1:5" ht="16.5">
      <c r="A574" s="16"/>
      <c r="B574" s="16"/>
      <c r="C574" s="16"/>
      <c r="D574" s="16"/>
      <c r="E574" s="16"/>
    </row>
    <row r="575" spans="1:5" ht="16.5">
      <c r="A575" s="16"/>
      <c r="B575" s="16"/>
      <c r="C575" s="16"/>
      <c r="D575" s="16"/>
      <c r="E575" s="16"/>
    </row>
    <row r="576" spans="1:5" ht="16.5">
      <c r="A576" s="16"/>
      <c r="B576" s="16"/>
      <c r="C576" s="16"/>
      <c r="D576" s="16"/>
      <c r="E576" s="16"/>
    </row>
    <row r="577" spans="1:5" ht="16.5">
      <c r="A577" s="16"/>
      <c r="B577" s="16"/>
      <c r="C577" s="16"/>
      <c r="D577" s="16"/>
      <c r="E577" s="16"/>
    </row>
    <row r="578" spans="1:5" ht="16.5">
      <c r="A578" s="16"/>
      <c r="B578" s="16"/>
      <c r="C578" s="16"/>
      <c r="D578" s="16"/>
      <c r="E578" s="16"/>
    </row>
    <row r="579" spans="1:5" ht="16.5">
      <c r="A579" s="16"/>
      <c r="B579" s="16"/>
      <c r="C579" s="16"/>
      <c r="D579" s="16"/>
      <c r="E579" s="16"/>
    </row>
    <row r="580" spans="1:5" ht="16.5">
      <c r="A580" s="16"/>
      <c r="B580" s="16"/>
      <c r="C580" s="16"/>
      <c r="D580" s="16"/>
      <c r="E580" s="16"/>
    </row>
    <row r="581" spans="1:5" ht="16.5">
      <c r="A581" s="16"/>
      <c r="B581" s="16"/>
      <c r="C581" s="16"/>
      <c r="D581" s="16"/>
      <c r="E581" s="16"/>
    </row>
    <row r="582" spans="1:5" ht="16.5">
      <c r="A582" s="16"/>
      <c r="B582" s="16"/>
      <c r="C582" s="16"/>
      <c r="D582" s="16"/>
      <c r="E582" s="16"/>
    </row>
    <row r="583" spans="1:5" ht="16.5">
      <c r="A583" s="16"/>
      <c r="B583" s="16"/>
      <c r="C583" s="16"/>
      <c r="D583" s="16"/>
      <c r="E583" s="16"/>
    </row>
    <row r="584" spans="1:5" ht="16.5">
      <c r="A584" s="16"/>
      <c r="B584" s="16"/>
      <c r="C584" s="16"/>
      <c r="D584" s="16"/>
      <c r="E584" s="16"/>
    </row>
    <row r="585" spans="1:5" ht="16.5">
      <c r="A585" s="16"/>
      <c r="B585" s="16"/>
      <c r="C585" s="16"/>
      <c r="D585" s="16"/>
      <c r="E585" s="16"/>
    </row>
    <row r="586" spans="1:5" ht="16.5">
      <c r="A586" s="16"/>
      <c r="B586" s="16"/>
      <c r="C586" s="16"/>
      <c r="D586" s="16"/>
      <c r="E586" s="16"/>
    </row>
    <row r="587" spans="1:5" ht="16.5">
      <c r="A587" s="16"/>
      <c r="B587" s="16"/>
      <c r="C587" s="16"/>
      <c r="D587" s="16"/>
      <c r="E587" s="16"/>
    </row>
    <row r="588" spans="1:5" ht="16.5">
      <c r="A588" s="16"/>
      <c r="B588" s="16"/>
      <c r="C588" s="16"/>
      <c r="D588" s="16"/>
      <c r="E588" s="16"/>
    </row>
    <row r="589" spans="1:5" ht="16.5">
      <c r="A589" s="16"/>
      <c r="B589" s="16"/>
      <c r="C589" s="16"/>
      <c r="D589" s="16"/>
      <c r="E589" s="16"/>
    </row>
    <row r="590" spans="1:5" ht="16.5">
      <c r="A590" s="16"/>
      <c r="B590" s="16"/>
      <c r="C590" s="16"/>
      <c r="D590" s="16"/>
      <c r="E590" s="16"/>
    </row>
    <row r="591" spans="1:5" ht="16.5">
      <c r="A591" s="16"/>
      <c r="B591" s="16"/>
      <c r="C591" s="16"/>
      <c r="D591" s="16"/>
      <c r="E591" s="16"/>
    </row>
    <row r="592" spans="1:5" ht="16.5">
      <c r="A592" s="16"/>
      <c r="B592" s="16"/>
      <c r="C592" s="16"/>
      <c r="D592" s="16"/>
      <c r="E592" s="16"/>
    </row>
    <row r="593" spans="1:5" ht="16.5">
      <c r="A593" s="16"/>
      <c r="B593" s="16"/>
      <c r="C593" s="16"/>
      <c r="D593" s="16"/>
      <c r="E593" s="16"/>
    </row>
    <row r="594" spans="1:5" ht="16.5">
      <c r="A594" s="16"/>
      <c r="B594" s="16"/>
      <c r="C594" s="16"/>
      <c r="D594" s="16"/>
      <c r="E594" s="16"/>
    </row>
    <row r="595" spans="1:5" ht="16.5">
      <c r="A595" s="16"/>
      <c r="B595" s="16"/>
      <c r="C595" s="16"/>
      <c r="D595" s="16"/>
      <c r="E595" s="16"/>
    </row>
    <row r="596" spans="1:5" ht="16.5">
      <c r="A596" s="16"/>
      <c r="B596" s="16"/>
      <c r="C596" s="16"/>
      <c r="D596" s="16"/>
      <c r="E596" s="16"/>
    </row>
    <row r="597" spans="1:5" ht="16.5">
      <c r="A597" s="16"/>
      <c r="B597" s="16"/>
      <c r="C597" s="16"/>
      <c r="D597" s="16"/>
      <c r="E597" s="16"/>
    </row>
    <row r="598" spans="1:5" ht="16.5">
      <c r="A598" s="16"/>
      <c r="B598" s="16"/>
      <c r="C598" s="16"/>
      <c r="D598" s="16"/>
      <c r="E598" s="16"/>
    </row>
    <row r="599" spans="1:5" ht="16.5">
      <c r="A599" s="16"/>
      <c r="B599" s="16"/>
      <c r="C599" s="16"/>
      <c r="D599" s="16"/>
      <c r="E599" s="16"/>
    </row>
    <row r="600" spans="1:5" ht="16.5">
      <c r="A600" s="16"/>
      <c r="B600" s="16"/>
      <c r="C600" s="16"/>
      <c r="D600" s="16"/>
      <c r="E600" s="16"/>
    </row>
    <row r="601" spans="1:5" ht="16.5">
      <c r="A601" s="16"/>
      <c r="B601" s="16"/>
      <c r="C601" s="16"/>
      <c r="D601" s="16"/>
      <c r="E601" s="16"/>
    </row>
    <row r="602" spans="1:5" ht="16.5">
      <c r="A602" s="16"/>
      <c r="B602" s="16"/>
      <c r="C602" s="16"/>
      <c r="D602" s="16"/>
      <c r="E602" s="16"/>
    </row>
    <row r="603" spans="1:5" ht="16.5">
      <c r="A603" s="16"/>
      <c r="B603" s="16"/>
      <c r="C603" s="16"/>
      <c r="D603" s="16"/>
      <c r="E603" s="16"/>
    </row>
    <row r="604" spans="1:5" ht="16.5">
      <c r="A604" s="16"/>
      <c r="B604" s="16"/>
      <c r="C604" s="16"/>
      <c r="D604" s="16"/>
      <c r="E604" s="16"/>
    </row>
    <row r="605" spans="1:5" ht="16.5">
      <c r="A605" s="16"/>
      <c r="B605" s="16"/>
      <c r="C605" s="16"/>
      <c r="D605" s="16"/>
      <c r="E605" s="16"/>
    </row>
    <row r="606" spans="1:5" ht="16.5">
      <c r="A606" s="16"/>
      <c r="B606" s="16"/>
      <c r="C606" s="16"/>
      <c r="D606" s="16"/>
      <c r="E606" s="16"/>
    </row>
    <row r="607" spans="1:5" ht="16.5">
      <c r="A607" s="16"/>
      <c r="B607" s="16"/>
      <c r="C607" s="16"/>
      <c r="D607" s="16"/>
      <c r="E607" s="16"/>
    </row>
    <row r="608" spans="1:5" ht="16.5">
      <c r="A608" s="16"/>
      <c r="B608" s="16"/>
      <c r="C608" s="16"/>
      <c r="D608" s="16"/>
      <c r="E608" s="16"/>
    </row>
    <row r="609" spans="1:5" ht="16.5">
      <c r="A609" s="16"/>
      <c r="B609" s="16"/>
      <c r="C609" s="16"/>
      <c r="D609" s="16"/>
      <c r="E609" s="16"/>
    </row>
    <row r="610" spans="1:5" ht="16.5">
      <c r="A610" s="16"/>
      <c r="B610" s="16"/>
      <c r="C610" s="16"/>
      <c r="D610" s="16"/>
      <c r="E610" s="16"/>
    </row>
    <row r="611" spans="1:5" ht="16.5">
      <c r="A611" s="16"/>
      <c r="B611" s="16"/>
      <c r="C611" s="16"/>
      <c r="D611" s="16"/>
      <c r="E611" s="16"/>
    </row>
    <row r="612" spans="1:5" ht="16.5">
      <c r="A612" s="16"/>
      <c r="B612" s="16"/>
      <c r="C612" s="16"/>
      <c r="D612" s="16"/>
      <c r="E612" s="16"/>
    </row>
    <row r="613" spans="1:5" ht="16.5">
      <c r="A613" s="16"/>
      <c r="B613" s="16"/>
      <c r="C613" s="16"/>
      <c r="D613" s="16"/>
      <c r="E613" s="16"/>
    </row>
    <row r="614" spans="1:5" ht="16.5">
      <c r="A614" s="16"/>
      <c r="B614" s="16"/>
      <c r="C614" s="16"/>
      <c r="D614" s="16"/>
      <c r="E614" s="16"/>
    </row>
    <row r="615" spans="1:5" ht="16.5">
      <c r="A615" s="16"/>
      <c r="B615" s="16"/>
      <c r="C615" s="16"/>
      <c r="D615" s="16"/>
      <c r="E615" s="16"/>
    </row>
    <row r="616" spans="1:5" ht="16.5">
      <c r="A616" s="16"/>
      <c r="B616" s="16"/>
      <c r="C616" s="16"/>
      <c r="D616" s="16"/>
      <c r="E616" s="16"/>
    </row>
    <row r="617" spans="1:5" ht="16.5">
      <c r="A617" s="16"/>
      <c r="B617" s="16"/>
      <c r="C617" s="16"/>
      <c r="D617" s="16"/>
      <c r="E617" s="16"/>
    </row>
    <row r="618" spans="1:5" ht="16.5">
      <c r="A618" s="16"/>
      <c r="B618" s="16"/>
      <c r="C618" s="16"/>
      <c r="D618" s="16"/>
      <c r="E618" s="16"/>
    </row>
    <row r="619" spans="1:5" ht="16.5">
      <c r="A619" s="16"/>
      <c r="B619" s="16"/>
      <c r="C619" s="16"/>
      <c r="D619" s="16"/>
      <c r="E619" s="16"/>
    </row>
    <row r="620" spans="1:5" ht="16.5">
      <c r="A620" s="16"/>
      <c r="B620" s="16"/>
      <c r="C620" s="16"/>
      <c r="D620" s="16"/>
      <c r="E620" s="16"/>
    </row>
    <row r="621" spans="1:5" ht="16.5">
      <c r="A621" s="16"/>
      <c r="B621" s="16"/>
      <c r="C621" s="16"/>
      <c r="D621" s="16"/>
      <c r="E621" s="16"/>
    </row>
    <row r="622" spans="1:5" ht="16.5">
      <c r="A622" s="16"/>
      <c r="B622" s="16"/>
      <c r="C622" s="16"/>
      <c r="D622" s="16"/>
      <c r="E622" s="16"/>
    </row>
    <row r="623" spans="1:5" ht="16.5">
      <c r="A623" s="16"/>
      <c r="B623" s="16"/>
      <c r="C623" s="16"/>
      <c r="D623" s="16"/>
      <c r="E623" s="16"/>
    </row>
    <row r="624" spans="1:5" ht="16.5">
      <c r="A624" s="16"/>
      <c r="B624" s="16"/>
      <c r="C624" s="16"/>
      <c r="D624" s="16"/>
      <c r="E624" s="16"/>
    </row>
    <row r="625" spans="1:5" ht="16.5">
      <c r="A625" s="16"/>
      <c r="B625" s="16"/>
      <c r="C625" s="16"/>
      <c r="D625" s="16"/>
      <c r="E625" s="16"/>
    </row>
    <row r="626" spans="1:5" ht="16.5">
      <c r="A626" s="16"/>
      <c r="B626" s="16"/>
      <c r="C626" s="16"/>
      <c r="D626" s="16"/>
      <c r="E626" s="16"/>
    </row>
    <row r="627" spans="1:5" ht="16.5">
      <c r="A627" s="16"/>
      <c r="B627" s="16"/>
      <c r="C627" s="16"/>
      <c r="D627" s="16"/>
      <c r="E627" s="16"/>
    </row>
    <row r="628" spans="1:5" ht="16.5">
      <c r="A628" s="16"/>
      <c r="B628" s="16"/>
      <c r="C628" s="16"/>
      <c r="D628" s="16"/>
      <c r="E628" s="16"/>
    </row>
    <row r="629" spans="1:5" ht="16.5">
      <c r="A629" s="16"/>
      <c r="B629" s="16"/>
      <c r="C629" s="16"/>
      <c r="D629" s="16"/>
      <c r="E629" s="16"/>
    </row>
    <row r="630" spans="1:5" ht="16.5">
      <c r="A630" s="16"/>
      <c r="B630" s="16"/>
      <c r="C630" s="16"/>
      <c r="D630" s="16"/>
      <c r="E630" s="16"/>
    </row>
    <row r="631" spans="1:5" ht="16.5">
      <c r="A631" s="16"/>
      <c r="B631" s="16"/>
      <c r="C631" s="16"/>
      <c r="D631" s="16"/>
      <c r="E631" s="16"/>
    </row>
    <row r="632" spans="1:5" ht="16.5">
      <c r="A632" s="16"/>
      <c r="B632" s="16"/>
      <c r="C632" s="16"/>
      <c r="D632" s="16"/>
      <c r="E632" s="16"/>
    </row>
    <row r="633" spans="1:5" ht="16.5">
      <c r="A633" s="16"/>
      <c r="B633" s="16"/>
      <c r="C633" s="16"/>
      <c r="D633" s="16"/>
      <c r="E633" s="16"/>
    </row>
    <row r="634" spans="1:5" ht="16.5">
      <c r="A634" s="16"/>
      <c r="B634" s="16"/>
      <c r="C634" s="16"/>
      <c r="D634" s="16"/>
      <c r="E634" s="16"/>
    </row>
    <row r="635" spans="1:5" ht="16.5">
      <c r="A635" s="16"/>
      <c r="B635" s="16"/>
      <c r="C635" s="16"/>
      <c r="D635" s="16"/>
      <c r="E635" s="16"/>
    </row>
    <row r="636" spans="1:5" ht="16.5">
      <c r="A636" s="16"/>
      <c r="B636" s="16"/>
      <c r="C636" s="16"/>
      <c r="D636" s="16"/>
      <c r="E636" s="16"/>
    </row>
    <row r="637" spans="1:5" ht="16.5">
      <c r="A637" s="16"/>
      <c r="B637" s="16"/>
      <c r="C637" s="16"/>
      <c r="D637" s="16"/>
      <c r="E637" s="16"/>
    </row>
    <row r="638" spans="1:5" ht="16.5">
      <c r="A638" s="16"/>
      <c r="B638" s="16"/>
      <c r="C638" s="16"/>
      <c r="D638" s="16"/>
      <c r="E638" s="16"/>
    </row>
    <row r="639" spans="1:5" ht="16.5">
      <c r="A639" s="16"/>
      <c r="B639" s="16"/>
      <c r="C639" s="16"/>
      <c r="D639" s="16"/>
      <c r="E639" s="16"/>
    </row>
    <row r="640" spans="1:5" ht="16.5">
      <c r="A640" s="16"/>
      <c r="B640" s="16"/>
      <c r="C640" s="16"/>
      <c r="D640" s="16"/>
      <c r="E640" s="16"/>
    </row>
    <row r="641" spans="1:5" ht="16.5">
      <c r="A641" s="16"/>
      <c r="B641" s="16"/>
      <c r="C641" s="16"/>
      <c r="D641" s="16"/>
      <c r="E641" s="16"/>
    </row>
    <row r="642" spans="1:5" ht="16.5">
      <c r="A642" s="16"/>
      <c r="B642" s="16"/>
      <c r="C642" s="16"/>
      <c r="D642" s="16"/>
      <c r="E642" s="16"/>
    </row>
    <row r="643" spans="1:5" ht="16.5">
      <c r="A643" s="16"/>
      <c r="B643" s="16"/>
      <c r="C643" s="16"/>
      <c r="D643" s="16"/>
      <c r="E643" s="16"/>
    </row>
    <row r="644" spans="1:5" ht="16.5">
      <c r="A644" s="16"/>
      <c r="B644" s="16"/>
      <c r="C644" s="16"/>
      <c r="D644" s="16"/>
      <c r="E644" s="16"/>
    </row>
    <row r="645" spans="1:5" ht="16.5">
      <c r="A645" s="16"/>
      <c r="B645" s="16"/>
      <c r="C645" s="16"/>
      <c r="D645" s="16"/>
      <c r="E645" s="16"/>
    </row>
    <row r="646" spans="1:5" ht="16.5">
      <c r="A646" s="16"/>
      <c r="B646" s="16"/>
      <c r="C646" s="16"/>
      <c r="D646" s="16"/>
      <c r="E646" s="16"/>
    </row>
    <row r="647" spans="1:5" ht="16.5">
      <c r="A647" s="16"/>
      <c r="B647" s="16"/>
      <c r="C647" s="16"/>
      <c r="D647" s="16"/>
      <c r="E647" s="16"/>
    </row>
    <row r="648" spans="1:5" ht="16.5">
      <c r="A648" s="16"/>
      <c r="B648" s="16"/>
      <c r="C648" s="16"/>
      <c r="D648" s="16"/>
      <c r="E648" s="16"/>
    </row>
    <row r="649" spans="1:5" ht="16.5">
      <c r="A649" s="16"/>
      <c r="B649" s="16"/>
      <c r="C649" s="16"/>
      <c r="D649" s="16"/>
      <c r="E649" s="16"/>
    </row>
    <row r="650" spans="1:5" ht="16.5">
      <c r="A650" s="16"/>
      <c r="B650" s="16"/>
      <c r="C650" s="16"/>
      <c r="D650" s="16"/>
      <c r="E650" s="16"/>
    </row>
    <row r="651" spans="1:5" ht="16.5">
      <c r="A651" s="16"/>
      <c r="B651" s="16"/>
      <c r="C651" s="16"/>
      <c r="D651" s="16"/>
      <c r="E651" s="16"/>
    </row>
    <row r="652" spans="1:5" ht="16.5">
      <c r="A652" s="16"/>
      <c r="B652" s="16"/>
      <c r="C652" s="16"/>
      <c r="D652" s="16"/>
      <c r="E652" s="16"/>
    </row>
    <row r="653" spans="1:5" ht="16.5">
      <c r="A653" s="16"/>
      <c r="B653" s="16"/>
      <c r="C653" s="16"/>
      <c r="D653" s="16"/>
      <c r="E653" s="16"/>
    </row>
    <row r="654" spans="1:5" ht="16.5">
      <c r="A654" s="16"/>
      <c r="B654" s="16"/>
      <c r="C654" s="16"/>
      <c r="D654" s="16"/>
      <c r="E654" s="16"/>
    </row>
    <row r="655" spans="1:5" ht="16.5">
      <c r="A655" s="16"/>
      <c r="B655" s="16"/>
      <c r="C655" s="16"/>
      <c r="D655" s="16"/>
      <c r="E655" s="16"/>
    </row>
    <row r="656" spans="1:5" ht="16.5">
      <c r="A656" s="16"/>
      <c r="B656" s="16"/>
      <c r="C656" s="16"/>
      <c r="D656" s="16"/>
      <c r="E656" s="16"/>
    </row>
    <row r="657" spans="1:5" ht="16.5">
      <c r="A657" s="16"/>
      <c r="B657" s="16"/>
      <c r="C657" s="16"/>
      <c r="D657" s="16"/>
      <c r="E657" s="16"/>
    </row>
    <row r="658" spans="1:5" ht="16.5">
      <c r="A658" s="16"/>
      <c r="B658" s="16"/>
      <c r="C658" s="16"/>
      <c r="D658" s="16"/>
      <c r="E658" s="16"/>
    </row>
    <row r="659" spans="1:5" ht="16.5">
      <c r="A659" s="16"/>
      <c r="B659" s="16"/>
      <c r="C659" s="16"/>
      <c r="D659" s="16"/>
      <c r="E659" s="16"/>
    </row>
    <row r="660" spans="1:5" ht="16.5">
      <c r="A660" s="16"/>
      <c r="B660" s="16"/>
      <c r="C660" s="16"/>
      <c r="D660" s="16"/>
      <c r="E660" s="16"/>
    </row>
    <row r="661" spans="1:5" ht="16.5">
      <c r="A661" s="16"/>
      <c r="B661" s="16"/>
      <c r="C661" s="16"/>
      <c r="D661" s="16"/>
      <c r="E661" s="16"/>
    </row>
    <row r="662" spans="1:5" ht="16.5">
      <c r="A662" s="16"/>
      <c r="B662" s="16"/>
      <c r="C662" s="16"/>
      <c r="D662" s="16"/>
      <c r="E662" s="16"/>
    </row>
    <row r="663" spans="1:5" ht="16.5">
      <c r="A663" s="16"/>
      <c r="B663" s="16"/>
      <c r="C663" s="16"/>
      <c r="D663" s="16"/>
      <c r="E663" s="16"/>
    </row>
    <row r="664" spans="1:5" ht="16.5">
      <c r="A664" s="16"/>
      <c r="B664" s="16"/>
      <c r="C664" s="16"/>
      <c r="D664" s="16"/>
      <c r="E664" s="16"/>
    </row>
    <row r="665" spans="1:5" ht="16.5">
      <c r="A665" s="16"/>
      <c r="B665" s="16"/>
      <c r="C665" s="16"/>
      <c r="D665" s="16"/>
      <c r="E665" s="16"/>
    </row>
    <row r="666" spans="1:5" ht="16.5">
      <c r="A666" s="16"/>
      <c r="B666" s="16"/>
      <c r="C666" s="16"/>
      <c r="D666" s="16"/>
      <c r="E666" s="16"/>
    </row>
    <row r="667" spans="1:5" ht="16.5">
      <c r="A667" s="16"/>
      <c r="B667" s="16"/>
      <c r="C667" s="16"/>
      <c r="D667" s="16"/>
      <c r="E667" s="16"/>
    </row>
    <row r="668" spans="1:5" ht="16.5">
      <c r="A668" s="16"/>
      <c r="B668" s="16"/>
      <c r="C668" s="16"/>
      <c r="D668" s="16"/>
      <c r="E668" s="16"/>
    </row>
    <row r="669" spans="1:5" ht="16.5">
      <c r="A669" s="16"/>
      <c r="B669" s="16"/>
      <c r="C669" s="16"/>
      <c r="D669" s="16"/>
      <c r="E669" s="16"/>
    </row>
    <row r="670" spans="1:5" ht="16.5">
      <c r="A670" s="16"/>
      <c r="B670" s="16"/>
      <c r="C670" s="16"/>
      <c r="D670" s="16"/>
      <c r="E670" s="16"/>
    </row>
    <row r="671" spans="1:5" ht="16.5">
      <c r="A671" s="16"/>
      <c r="B671" s="16"/>
      <c r="C671" s="16"/>
      <c r="D671" s="16"/>
      <c r="E671" s="16"/>
    </row>
    <row r="672" spans="1:5" ht="16.5">
      <c r="A672" s="16"/>
      <c r="B672" s="16"/>
      <c r="C672" s="16"/>
      <c r="D672" s="16"/>
      <c r="E672" s="16"/>
    </row>
    <row r="673" spans="1:5" ht="16.5">
      <c r="A673" s="16"/>
      <c r="B673" s="16"/>
      <c r="C673" s="16"/>
      <c r="D673" s="16"/>
      <c r="E673" s="16"/>
    </row>
    <row r="674" spans="1:5" ht="16.5">
      <c r="A674" s="16"/>
      <c r="B674" s="16"/>
      <c r="C674" s="16"/>
      <c r="D674" s="16"/>
      <c r="E674" s="16"/>
    </row>
    <row r="675" spans="1:5" ht="16.5">
      <c r="A675" s="16"/>
      <c r="B675" s="16"/>
      <c r="C675" s="16"/>
      <c r="D675" s="16"/>
      <c r="E675" s="16"/>
    </row>
    <row r="676" spans="1:5" ht="16.5">
      <c r="A676" s="16"/>
      <c r="B676" s="16"/>
      <c r="C676" s="16"/>
      <c r="D676" s="16"/>
      <c r="E676" s="16"/>
    </row>
    <row r="677" spans="1:5" ht="16.5">
      <c r="A677" s="16"/>
      <c r="B677" s="16"/>
      <c r="C677" s="16"/>
      <c r="D677" s="16"/>
      <c r="E677" s="16"/>
    </row>
    <row r="678" spans="1:5" ht="16.5">
      <c r="A678" s="16"/>
      <c r="B678" s="16"/>
      <c r="C678" s="16"/>
      <c r="D678" s="16"/>
      <c r="E678" s="16"/>
    </row>
    <row r="679" spans="1:5" ht="16.5">
      <c r="A679" s="16"/>
      <c r="B679" s="16"/>
      <c r="C679" s="16"/>
      <c r="D679" s="16"/>
      <c r="E679" s="16"/>
    </row>
    <row r="680" spans="1:5" ht="16.5">
      <c r="A680" s="16"/>
      <c r="B680" s="16"/>
      <c r="C680" s="16"/>
      <c r="D680" s="16"/>
      <c r="E680" s="16"/>
    </row>
    <row r="681" spans="1:5" ht="16.5">
      <c r="A681" s="16"/>
      <c r="B681" s="16"/>
      <c r="C681" s="16"/>
      <c r="D681" s="16"/>
      <c r="E681" s="16"/>
    </row>
    <row r="682" spans="1:5" ht="16.5">
      <c r="A682" s="16"/>
      <c r="B682" s="16"/>
      <c r="C682" s="16"/>
      <c r="D682" s="16"/>
      <c r="E682" s="16"/>
    </row>
    <row r="683" spans="1:5" ht="16.5">
      <c r="A683" s="16"/>
      <c r="B683" s="16"/>
      <c r="C683" s="16"/>
      <c r="D683" s="16"/>
      <c r="E683" s="16"/>
    </row>
    <row r="684" spans="1:5" ht="16.5">
      <c r="A684" s="16"/>
      <c r="B684" s="16"/>
      <c r="C684" s="16"/>
      <c r="D684" s="16"/>
      <c r="E684" s="16"/>
    </row>
    <row r="685" spans="1:5" ht="16.5">
      <c r="A685" s="16"/>
      <c r="B685" s="16"/>
      <c r="C685" s="16"/>
      <c r="D685" s="16"/>
      <c r="E685" s="16"/>
    </row>
    <row r="686" spans="1:5" ht="16.5">
      <c r="A686" s="16"/>
      <c r="B686" s="16"/>
      <c r="C686" s="16"/>
      <c r="D686" s="16"/>
      <c r="E686" s="16"/>
    </row>
    <row r="687" spans="1:5" ht="16.5">
      <c r="A687" s="16"/>
      <c r="B687" s="16"/>
      <c r="C687" s="16"/>
      <c r="D687" s="16"/>
      <c r="E687" s="16"/>
    </row>
    <row r="688" spans="1:5" ht="16.5">
      <c r="A688" s="16"/>
      <c r="B688" s="16"/>
      <c r="C688" s="16"/>
      <c r="D688" s="16"/>
      <c r="E688" s="16"/>
    </row>
    <row r="689" spans="1:5" ht="16.5">
      <c r="A689" s="16"/>
      <c r="B689" s="16"/>
      <c r="C689" s="16"/>
      <c r="D689" s="16"/>
      <c r="E689" s="16"/>
    </row>
    <row r="690" spans="1:5" ht="16.5">
      <c r="A690" s="16"/>
      <c r="B690" s="16"/>
      <c r="C690" s="16"/>
      <c r="D690" s="16"/>
      <c r="E690" s="16"/>
    </row>
    <row r="691" spans="1:5" ht="16.5">
      <c r="A691" s="16"/>
      <c r="B691" s="16"/>
      <c r="C691" s="16"/>
      <c r="D691" s="16"/>
      <c r="E691" s="16"/>
    </row>
    <row r="692" spans="1:5" ht="16.5">
      <c r="A692" s="16"/>
      <c r="B692" s="16"/>
      <c r="C692" s="16"/>
      <c r="D692" s="16"/>
      <c r="E692" s="16"/>
    </row>
    <row r="693" spans="1:5" ht="16.5">
      <c r="A693" s="16"/>
      <c r="B693" s="16"/>
      <c r="C693" s="16"/>
      <c r="D693" s="16"/>
      <c r="E693" s="16"/>
    </row>
    <row r="694" spans="1:5" ht="16.5">
      <c r="A694" s="16"/>
      <c r="B694" s="16"/>
      <c r="C694" s="16"/>
      <c r="D694" s="16"/>
      <c r="E694" s="16"/>
    </row>
    <row r="695" spans="1:5" ht="16.5">
      <c r="A695" s="16"/>
      <c r="B695" s="16"/>
      <c r="C695" s="16"/>
      <c r="D695" s="16"/>
      <c r="E695" s="16"/>
    </row>
    <row r="696" spans="1:5" ht="16.5">
      <c r="A696" s="16"/>
      <c r="B696" s="16"/>
      <c r="C696" s="16"/>
      <c r="D696" s="16"/>
      <c r="E696" s="16"/>
    </row>
    <row r="697" spans="1:5" ht="16.5">
      <c r="A697" s="16"/>
      <c r="B697" s="16"/>
      <c r="C697" s="16"/>
      <c r="D697" s="16"/>
      <c r="E697" s="16"/>
    </row>
    <row r="698" spans="1:5" ht="16.5">
      <c r="A698" s="16"/>
      <c r="B698" s="16"/>
      <c r="C698" s="16"/>
      <c r="D698" s="16"/>
      <c r="E698" s="16"/>
    </row>
    <row r="699" spans="1:5" ht="16.5">
      <c r="A699" s="16"/>
      <c r="B699" s="16"/>
      <c r="C699" s="16"/>
      <c r="D699" s="16"/>
      <c r="E699" s="16"/>
    </row>
    <row r="700" spans="1:5" ht="16.5">
      <c r="A700" s="16"/>
      <c r="B700" s="16"/>
      <c r="C700" s="16"/>
      <c r="D700" s="16"/>
      <c r="E700" s="16"/>
    </row>
    <row r="701" spans="1:5" ht="16.5">
      <c r="A701" s="16"/>
      <c r="B701" s="16"/>
      <c r="C701" s="16"/>
      <c r="D701" s="16"/>
      <c r="E701" s="16"/>
    </row>
    <row r="702" spans="1:5" ht="16.5">
      <c r="A702" s="16"/>
      <c r="B702" s="16"/>
      <c r="C702" s="16"/>
      <c r="D702" s="16"/>
      <c r="E702" s="16"/>
    </row>
    <row r="703" spans="1:5" ht="16.5">
      <c r="A703" s="16"/>
      <c r="B703" s="16"/>
      <c r="C703" s="16"/>
      <c r="D703" s="16"/>
      <c r="E703" s="16"/>
    </row>
    <row r="704" spans="1:5" ht="16.5">
      <c r="A704" s="16"/>
      <c r="B704" s="16"/>
      <c r="C704" s="16"/>
      <c r="D704" s="16"/>
      <c r="E704" s="16"/>
    </row>
    <row r="705" spans="1:5" ht="16.5">
      <c r="A705" s="16"/>
      <c r="B705" s="16"/>
      <c r="C705" s="16"/>
      <c r="D705" s="16"/>
      <c r="E705" s="16"/>
    </row>
    <row r="706" spans="1:5" ht="16.5">
      <c r="A706" s="16"/>
      <c r="B706" s="16"/>
      <c r="C706" s="16"/>
      <c r="D706" s="16"/>
      <c r="E706" s="16"/>
    </row>
    <row r="707" spans="1:5" ht="16.5">
      <c r="A707" s="16"/>
      <c r="B707" s="16"/>
      <c r="C707" s="16"/>
      <c r="D707" s="16"/>
      <c r="E707" s="16"/>
    </row>
    <row r="708" spans="1:5" ht="16.5">
      <c r="A708" s="16"/>
      <c r="B708" s="16"/>
      <c r="C708" s="16"/>
      <c r="D708" s="16"/>
      <c r="E708" s="16"/>
    </row>
    <row r="709" spans="1:5" ht="16.5">
      <c r="A709" s="16"/>
      <c r="B709" s="16"/>
      <c r="C709" s="16"/>
      <c r="D709" s="16"/>
      <c r="E709" s="16"/>
    </row>
    <row r="710" spans="1:5" ht="16.5">
      <c r="A710" s="16"/>
      <c r="B710" s="16"/>
      <c r="C710" s="16"/>
      <c r="D710" s="16"/>
      <c r="E710" s="16"/>
    </row>
    <row r="711" spans="1:5" ht="16.5">
      <c r="A711" s="16"/>
      <c r="B711" s="16"/>
      <c r="C711" s="16"/>
      <c r="D711" s="16"/>
      <c r="E711" s="16"/>
    </row>
    <row r="712" spans="1:5" ht="16.5">
      <c r="A712" s="16"/>
      <c r="B712" s="16"/>
      <c r="C712" s="16"/>
      <c r="D712" s="16"/>
      <c r="E712" s="16"/>
    </row>
    <row r="713" spans="1:5" ht="16.5">
      <c r="A713" s="16"/>
      <c r="B713" s="16"/>
      <c r="C713" s="16"/>
      <c r="D713" s="16"/>
      <c r="E713" s="16"/>
    </row>
    <row r="714" spans="1:5" ht="16.5">
      <c r="A714" s="16"/>
      <c r="B714" s="16"/>
      <c r="C714" s="16"/>
      <c r="D714" s="16"/>
      <c r="E714" s="16"/>
    </row>
    <row r="715" spans="1:5" ht="16.5">
      <c r="A715" s="16"/>
      <c r="B715" s="16"/>
      <c r="C715" s="16"/>
      <c r="D715" s="16"/>
      <c r="E715" s="16"/>
    </row>
    <row r="716" spans="1:5" ht="16.5">
      <c r="A716" s="16"/>
      <c r="B716" s="16"/>
      <c r="C716" s="16"/>
      <c r="D716" s="16"/>
      <c r="E716" s="16"/>
    </row>
    <row r="717" spans="1:5" ht="16.5">
      <c r="A717" s="16"/>
      <c r="B717" s="16"/>
      <c r="C717" s="16"/>
      <c r="D717" s="16"/>
      <c r="E717" s="16"/>
    </row>
    <row r="718" spans="1:5" ht="16.5">
      <c r="A718" s="16"/>
      <c r="B718" s="16"/>
      <c r="C718" s="16"/>
      <c r="D718" s="16"/>
      <c r="E718" s="16"/>
    </row>
    <row r="719" spans="1:5" ht="16.5">
      <c r="A719" s="16"/>
      <c r="B719" s="16"/>
      <c r="C719" s="16"/>
      <c r="D719" s="16"/>
      <c r="E719" s="16"/>
    </row>
    <row r="720" spans="1:5" ht="16.5">
      <c r="A720" s="16"/>
      <c r="B720" s="16"/>
      <c r="C720" s="16"/>
      <c r="D720" s="16"/>
      <c r="E720" s="16"/>
    </row>
    <row r="721" spans="1:5" ht="16.5">
      <c r="A721" s="16"/>
      <c r="B721" s="16"/>
      <c r="C721" s="16"/>
      <c r="D721" s="16"/>
      <c r="E721" s="16"/>
    </row>
    <row r="722" spans="1:5" ht="16.5">
      <c r="A722" s="16"/>
      <c r="B722" s="16"/>
      <c r="C722" s="16"/>
      <c r="D722" s="16"/>
      <c r="E722" s="16"/>
    </row>
    <row r="723" spans="1:5" ht="16.5">
      <c r="A723" s="16"/>
      <c r="B723" s="16"/>
      <c r="C723" s="16"/>
      <c r="D723" s="16"/>
      <c r="E723" s="16"/>
    </row>
    <row r="724" spans="1:5" ht="16.5">
      <c r="A724" s="16"/>
      <c r="B724" s="16"/>
      <c r="C724" s="16"/>
      <c r="D724" s="16"/>
      <c r="E724" s="16"/>
    </row>
    <row r="725" spans="1:5" ht="16.5">
      <c r="A725" s="16"/>
      <c r="B725" s="16"/>
      <c r="C725" s="16"/>
      <c r="D725" s="16"/>
      <c r="E725" s="16"/>
    </row>
    <row r="726" spans="1:5" ht="16.5">
      <c r="A726" s="16"/>
      <c r="B726" s="16"/>
      <c r="C726" s="16"/>
      <c r="D726" s="16"/>
      <c r="E726" s="16"/>
    </row>
    <row r="727" spans="1:5" ht="16.5">
      <c r="A727" s="16"/>
      <c r="B727" s="16"/>
      <c r="C727" s="16"/>
      <c r="D727" s="16"/>
      <c r="E727" s="16"/>
    </row>
    <row r="728" spans="1:5" ht="16.5">
      <c r="A728" s="16"/>
      <c r="B728" s="16"/>
      <c r="C728" s="16"/>
      <c r="D728" s="16"/>
      <c r="E728" s="16"/>
    </row>
    <row r="729" spans="1:5" ht="16.5">
      <c r="A729" s="16"/>
      <c r="B729" s="16"/>
      <c r="C729" s="16"/>
      <c r="D729" s="16"/>
      <c r="E729" s="16"/>
    </row>
    <row r="730" spans="1:5" ht="16.5">
      <c r="A730" s="16"/>
      <c r="B730" s="16"/>
      <c r="C730" s="16"/>
      <c r="D730" s="16"/>
      <c r="E730" s="16"/>
    </row>
    <row r="731" spans="1:5" ht="16.5">
      <c r="A731" s="16"/>
      <c r="B731" s="16"/>
      <c r="C731" s="16"/>
      <c r="D731" s="16"/>
      <c r="E731" s="16"/>
    </row>
    <row r="732" spans="1:5" ht="16.5">
      <c r="A732" s="16"/>
      <c r="B732" s="16"/>
      <c r="C732" s="16"/>
      <c r="D732" s="16"/>
      <c r="E732" s="16"/>
    </row>
    <row r="733" spans="1:5" ht="16.5">
      <c r="A733" s="16"/>
      <c r="B733" s="16"/>
      <c r="C733" s="16"/>
      <c r="D733" s="16"/>
      <c r="E733" s="16"/>
    </row>
    <row r="734" spans="1:5" ht="16.5">
      <c r="A734" s="16"/>
      <c r="B734" s="16"/>
      <c r="C734" s="16"/>
      <c r="D734" s="16"/>
      <c r="E734" s="16"/>
    </row>
    <row r="735" spans="1:5" ht="16.5">
      <c r="A735" s="16"/>
      <c r="B735" s="16"/>
      <c r="C735" s="16"/>
      <c r="D735" s="16"/>
      <c r="E735" s="16"/>
    </row>
    <row r="736" spans="1:5" ht="16.5">
      <c r="A736" s="16"/>
      <c r="B736" s="16"/>
      <c r="C736" s="16"/>
      <c r="D736" s="16"/>
      <c r="E736" s="16"/>
    </row>
    <row r="737" spans="1:5" ht="16.5">
      <c r="A737" s="16"/>
      <c r="B737" s="16"/>
      <c r="C737" s="16"/>
      <c r="D737" s="16"/>
      <c r="E737" s="16"/>
    </row>
    <row r="738" spans="1:5" ht="16.5">
      <c r="A738" s="16"/>
      <c r="B738" s="16"/>
      <c r="C738" s="16"/>
      <c r="D738" s="16"/>
      <c r="E738" s="16"/>
    </row>
    <row r="739" spans="1:5" ht="16.5">
      <c r="A739" s="16"/>
      <c r="B739" s="16"/>
      <c r="C739" s="16"/>
      <c r="D739" s="16"/>
      <c r="E739" s="16"/>
    </row>
    <row r="740" spans="1:5" ht="16.5">
      <c r="A740" s="16"/>
      <c r="B740" s="16"/>
      <c r="C740" s="16"/>
      <c r="D740" s="16"/>
      <c r="E740" s="16"/>
    </row>
    <row r="741" spans="1:5" ht="16.5">
      <c r="A741" s="16"/>
      <c r="B741" s="16"/>
      <c r="C741" s="16"/>
      <c r="D741" s="16"/>
      <c r="E741" s="16"/>
    </row>
    <row r="742" spans="1:5" ht="16.5">
      <c r="A742" s="16"/>
      <c r="B742" s="16"/>
      <c r="C742" s="16"/>
      <c r="D742" s="16"/>
      <c r="E742" s="16"/>
    </row>
    <row r="743" spans="1:5" ht="16.5">
      <c r="A743" s="16"/>
      <c r="B743" s="16"/>
      <c r="C743" s="16"/>
      <c r="D743" s="16"/>
      <c r="E743" s="16"/>
    </row>
    <row r="744" spans="1:5" ht="16.5">
      <c r="A744" s="16"/>
      <c r="B744" s="16"/>
      <c r="C744" s="16"/>
      <c r="D744" s="16"/>
      <c r="E744" s="16"/>
    </row>
    <row r="745" spans="1:5" ht="16.5">
      <c r="A745" s="16"/>
      <c r="B745" s="16"/>
      <c r="C745" s="16"/>
      <c r="D745" s="16"/>
      <c r="E745" s="16"/>
    </row>
    <row r="746" spans="1:5" ht="16.5">
      <c r="A746" s="16"/>
      <c r="B746" s="16"/>
      <c r="C746" s="16"/>
      <c r="D746" s="16"/>
      <c r="E746" s="16"/>
    </row>
    <row r="747" spans="1:5" ht="16.5">
      <c r="A747" s="16"/>
      <c r="B747" s="16"/>
      <c r="C747" s="16"/>
      <c r="D747" s="16"/>
      <c r="E747" s="16"/>
    </row>
    <row r="748" spans="1:5" ht="16.5">
      <c r="A748" s="16"/>
      <c r="B748" s="16"/>
      <c r="C748" s="16"/>
      <c r="D748" s="16"/>
      <c r="E748" s="16"/>
    </row>
    <row r="749" spans="1:5" ht="16.5">
      <c r="A749" s="16"/>
      <c r="B749" s="16"/>
      <c r="C749" s="16"/>
      <c r="D749" s="16"/>
      <c r="E749" s="16"/>
    </row>
    <row r="750" spans="1:5" ht="16.5">
      <c r="A750" s="16"/>
      <c r="B750" s="16"/>
      <c r="C750" s="16"/>
      <c r="D750" s="16"/>
      <c r="E750" s="16"/>
    </row>
    <row r="751" spans="1:5" ht="16.5">
      <c r="A751" s="16"/>
      <c r="B751" s="16"/>
      <c r="C751" s="16"/>
      <c r="D751" s="16"/>
      <c r="E751" s="16"/>
    </row>
    <row r="752" spans="1:5" ht="16.5">
      <c r="A752" s="16"/>
      <c r="B752" s="16"/>
      <c r="C752" s="16"/>
      <c r="D752" s="16"/>
      <c r="E752" s="16"/>
    </row>
    <row r="753" spans="1:5" ht="16.5">
      <c r="A753" s="16"/>
      <c r="B753" s="16"/>
      <c r="C753" s="16"/>
      <c r="D753" s="16"/>
      <c r="E753" s="16"/>
    </row>
    <row r="754" spans="1:5" ht="16.5">
      <c r="A754" s="16"/>
      <c r="B754" s="16"/>
      <c r="C754" s="16"/>
      <c r="D754" s="16"/>
      <c r="E754" s="16"/>
    </row>
    <row r="755" spans="1:5" ht="16.5">
      <c r="A755" s="16"/>
      <c r="B755" s="16"/>
      <c r="C755" s="16"/>
      <c r="D755" s="16"/>
      <c r="E755" s="16"/>
    </row>
    <row r="756" spans="1:5" ht="16.5">
      <c r="A756" s="16"/>
      <c r="B756" s="16"/>
      <c r="C756" s="16"/>
      <c r="D756" s="16"/>
      <c r="E756" s="16"/>
    </row>
    <row r="757" spans="1:5" ht="16.5">
      <c r="A757" s="16"/>
      <c r="B757" s="16"/>
      <c r="C757" s="16"/>
      <c r="D757" s="16"/>
      <c r="E757" s="16"/>
    </row>
    <row r="758" spans="1:5" ht="16.5">
      <c r="A758" s="16"/>
      <c r="B758" s="16"/>
      <c r="C758" s="16"/>
      <c r="D758" s="16"/>
      <c r="E758" s="16"/>
    </row>
    <row r="759" spans="1:5" ht="16.5">
      <c r="A759" s="16"/>
      <c r="B759" s="16"/>
      <c r="C759" s="16"/>
      <c r="D759" s="16"/>
      <c r="E759" s="16"/>
    </row>
    <row r="760" spans="1:5" ht="16.5">
      <c r="A760" s="16"/>
      <c r="B760" s="16"/>
      <c r="C760" s="16"/>
      <c r="D760" s="16"/>
      <c r="E760" s="16"/>
    </row>
    <row r="761" spans="1:5" ht="16.5">
      <c r="A761" s="16"/>
      <c r="B761" s="16"/>
      <c r="C761" s="16"/>
      <c r="D761" s="16"/>
      <c r="E761" s="16"/>
    </row>
    <row r="762" spans="1:5" ht="16.5">
      <c r="A762" s="16"/>
      <c r="B762" s="16"/>
      <c r="C762" s="16"/>
      <c r="D762" s="16"/>
      <c r="E762" s="16"/>
    </row>
    <row r="763" spans="1:5" ht="16.5">
      <c r="A763" s="16"/>
      <c r="B763" s="16"/>
      <c r="C763" s="16"/>
      <c r="D763" s="16"/>
      <c r="E763" s="16"/>
    </row>
    <row r="764" spans="1:5" ht="16.5">
      <c r="A764" s="16"/>
      <c r="B764" s="16"/>
      <c r="C764" s="16"/>
      <c r="D764" s="16"/>
      <c r="E764" s="16"/>
    </row>
    <row r="765" spans="1:5" ht="16.5">
      <c r="A765" s="16"/>
      <c r="B765" s="16"/>
      <c r="C765" s="16"/>
      <c r="D765" s="16"/>
      <c r="E765" s="16"/>
    </row>
    <row r="766" spans="1:5" ht="16.5">
      <c r="A766" s="16"/>
      <c r="B766" s="16"/>
      <c r="C766" s="16"/>
      <c r="D766" s="16"/>
      <c r="E766" s="16"/>
    </row>
    <row r="767" spans="1:5" ht="16.5">
      <c r="A767" s="16"/>
      <c r="B767" s="16"/>
      <c r="C767" s="16"/>
      <c r="D767" s="16"/>
      <c r="E767" s="16"/>
    </row>
    <row r="768" spans="1:5" ht="16.5">
      <c r="A768" s="16"/>
      <c r="B768" s="16"/>
      <c r="C768" s="16"/>
      <c r="D768" s="16"/>
      <c r="E768" s="16"/>
    </row>
    <row r="769" spans="1:5" ht="16.5">
      <c r="A769" s="16"/>
      <c r="B769" s="16"/>
      <c r="C769" s="16"/>
      <c r="D769" s="16"/>
      <c r="E769" s="16"/>
    </row>
    <row r="770" spans="1:5" ht="16.5">
      <c r="A770" s="16"/>
      <c r="B770" s="16"/>
      <c r="C770" s="16"/>
      <c r="D770" s="16"/>
      <c r="E770" s="16"/>
    </row>
    <row r="771" spans="1:5" ht="16.5">
      <c r="A771" s="16"/>
      <c r="B771" s="16"/>
      <c r="C771" s="16"/>
      <c r="D771" s="16"/>
      <c r="E771" s="16"/>
    </row>
    <row r="772" spans="1:5" ht="16.5">
      <c r="A772" s="16"/>
      <c r="B772" s="16"/>
      <c r="C772" s="16"/>
      <c r="D772" s="16"/>
      <c r="E772" s="16"/>
    </row>
    <row r="773" spans="1:5" ht="16.5">
      <c r="A773" s="16"/>
      <c r="B773" s="16"/>
      <c r="C773" s="16"/>
      <c r="D773" s="16"/>
      <c r="E773" s="16"/>
    </row>
    <row r="774" spans="1:5" ht="16.5">
      <c r="A774" s="16"/>
      <c r="B774" s="16"/>
      <c r="C774" s="16"/>
      <c r="D774" s="16"/>
      <c r="E774" s="16"/>
    </row>
    <row r="775" spans="1:5" ht="16.5">
      <c r="A775" s="16"/>
      <c r="B775" s="16"/>
      <c r="C775" s="16"/>
      <c r="D775" s="16"/>
      <c r="E775" s="16"/>
    </row>
    <row r="776" spans="1:5" ht="16.5">
      <c r="A776" s="16"/>
      <c r="B776" s="16"/>
      <c r="C776" s="16"/>
      <c r="D776" s="16"/>
      <c r="E776" s="16"/>
    </row>
    <row r="777" spans="1:5" ht="16.5">
      <c r="A777" s="16"/>
      <c r="B777" s="16"/>
      <c r="C777" s="16"/>
      <c r="D777" s="16"/>
      <c r="E777" s="16"/>
    </row>
    <row r="778" spans="1:5" ht="16.5">
      <c r="A778" s="16"/>
      <c r="B778" s="16"/>
      <c r="C778" s="16"/>
      <c r="D778" s="16"/>
      <c r="E778" s="16"/>
    </row>
    <row r="779" spans="1:5" ht="16.5">
      <c r="A779" s="16"/>
      <c r="B779" s="16"/>
      <c r="C779" s="16"/>
      <c r="D779" s="16"/>
      <c r="E779" s="16"/>
    </row>
    <row r="780" spans="1:5" ht="16.5">
      <c r="A780" s="16"/>
      <c r="B780" s="16"/>
      <c r="C780" s="16"/>
      <c r="D780" s="16"/>
      <c r="E780" s="16"/>
    </row>
    <row r="781" spans="1:5" ht="16.5">
      <c r="A781" s="16"/>
      <c r="B781" s="16"/>
      <c r="C781" s="16"/>
      <c r="D781" s="16"/>
      <c r="E781" s="16"/>
    </row>
    <row r="782" spans="1:5" ht="16.5">
      <c r="A782" s="16"/>
      <c r="B782" s="16"/>
      <c r="C782" s="16"/>
      <c r="D782" s="16"/>
      <c r="E782" s="16"/>
    </row>
    <row r="783" spans="1:5" ht="16.5">
      <c r="A783" s="16"/>
      <c r="B783" s="16"/>
      <c r="C783" s="16"/>
      <c r="D783" s="16"/>
      <c r="E783" s="16"/>
    </row>
    <row r="784" spans="1:5" ht="16.5">
      <c r="A784" s="16"/>
      <c r="B784" s="16"/>
      <c r="C784" s="16"/>
      <c r="D784" s="16"/>
      <c r="E784" s="16"/>
    </row>
    <row r="785" spans="1:5" ht="16.5">
      <c r="A785" s="16"/>
      <c r="B785" s="16"/>
      <c r="C785" s="16"/>
      <c r="D785" s="16"/>
      <c r="E785" s="16"/>
    </row>
    <row r="786" spans="1:5" ht="16.5">
      <c r="A786" s="16"/>
      <c r="B786" s="16"/>
      <c r="C786" s="16"/>
      <c r="D786" s="16"/>
      <c r="E786" s="16"/>
    </row>
    <row r="787" spans="1:5" ht="16.5">
      <c r="A787" s="16"/>
      <c r="B787" s="16"/>
      <c r="C787" s="16"/>
      <c r="D787" s="16"/>
      <c r="E787" s="16"/>
    </row>
    <row r="788" spans="1:5" ht="16.5">
      <c r="A788" s="16"/>
      <c r="B788" s="16"/>
      <c r="C788" s="16"/>
      <c r="D788" s="16"/>
      <c r="E788" s="16"/>
    </row>
    <row r="789" spans="1:5" ht="16.5">
      <c r="A789" s="16"/>
      <c r="B789" s="16"/>
      <c r="C789" s="16"/>
      <c r="D789" s="16"/>
      <c r="E789" s="16"/>
    </row>
    <row r="790" spans="1:5" ht="16.5">
      <c r="A790" s="16"/>
      <c r="B790" s="16"/>
      <c r="C790" s="16"/>
      <c r="D790" s="16"/>
      <c r="E790" s="16"/>
    </row>
    <row r="791" spans="1:5" ht="16.5">
      <c r="A791" s="16"/>
      <c r="B791" s="16"/>
      <c r="C791" s="16"/>
      <c r="D791" s="16"/>
      <c r="E791" s="16"/>
    </row>
    <row r="792" spans="1:5" ht="16.5">
      <c r="A792" s="16"/>
      <c r="B792" s="16"/>
      <c r="C792" s="16"/>
      <c r="D792" s="16"/>
      <c r="E792" s="16"/>
    </row>
    <row r="793" spans="1:5" ht="16.5">
      <c r="A793" s="16"/>
      <c r="B793" s="16"/>
      <c r="C793" s="16"/>
      <c r="D793" s="16"/>
      <c r="E793" s="16"/>
    </row>
    <row r="794" spans="1:5" ht="16.5">
      <c r="A794" s="16"/>
      <c r="B794" s="16"/>
      <c r="C794" s="16"/>
      <c r="D794" s="16"/>
      <c r="E794" s="16"/>
    </row>
    <row r="795" spans="1:5" ht="16.5">
      <c r="A795" s="16"/>
      <c r="B795" s="16"/>
      <c r="C795" s="16"/>
      <c r="D795" s="16"/>
      <c r="E795" s="16"/>
    </row>
    <row r="796" spans="1:5" ht="16.5">
      <c r="A796" s="16"/>
      <c r="B796" s="16"/>
      <c r="C796" s="16"/>
      <c r="D796" s="16"/>
      <c r="E796" s="16"/>
    </row>
    <row r="797" spans="1:5" ht="16.5">
      <c r="A797" s="16"/>
      <c r="B797" s="16"/>
      <c r="C797" s="16"/>
      <c r="D797" s="16"/>
      <c r="E797" s="16"/>
    </row>
    <row r="798" spans="1:5" ht="16.5">
      <c r="A798" s="16"/>
      <c r="B798" s="16"/>
      <c r="C798" s="16"/>
      <c r="D798" s="16"/>
      <c r="E798" s="16"/>
    </row>
    <row r="799" spans="1:5" ht="16.5">
      <c r="A799" s="16"/>
      <c r="B799" s="16"/>
      <c r="C799" s="16"/>
      <c r="D799" s="16"/>
      <c r="E799" s="16"/>
    </row>
    <row r="800" spans="1:5" ht="16.5">
      <c r="A800" s="16"/>
      <c r="B800" s="16"/>
      <c r="C800" s="16"/>
      <c r="D800" s="16"/>
      <c r="E800" s="16"/>
    </row>
    <row r="801" spans="1:5" ht="16.5">
      <c r="A801" s="16"/>
      <c r="B801" s="16"/>
      <c r="C801" s="16"/>
      <c r="D801" s="16"/>
      <c r="E801" s="16"/>
    </row>
    <row r="802" spans="1:5" ht="16.5">
      <c r="A802" s="16"/>
      <c r="B802" s="16"/>
      <c r="C802" s="16"/>
      <c r="D802" s="16"/>
      <c r="E802" s="16"/>
    </row>
    <row r="803" spans="1:5" ht="16.5">
      <c r="A803" s="16"/>
      <c r="B803" s="16"/>
      <c r="C803" s="16"/>
      <c r="D803" s="16"/>
      <c r="E803" s="16"/>
    </row>
    <row r="804" spans="1:5" ht="16.5">
      <c r="A804" s="16"/>
      <c r="B804" s="16"/>
      <c r="C804" s="16"/>
      <c r="D804" s="16"/>
      <c r="E804" s="16"/>
    </row>
    <row r="805" spans="1:5" ht="16.5">
      <c r="A805" s="16"/>
      <c r="B805" s="16"/>
      <c r="C805" s="16"/>
      <c r="D805" s="16"/>
      <c r="E805" s="16"/>
    </row>
    <row r="806" spans="1:5" ht="16.5">
      <c r="A806" s="16"/>
      <c r="B806" s="16"/>
      <c r="C806" s="16"/>
      <c r="D806" s="16"/>
      <c r="E806" s="16"/>
    </row>
    <row r="807" spans="1:5" ht="16.5">
      <c r="A807" s="16"/>
      <c r="B807" s="16"/>
      <c r="C807" s="16"/>
      <c r="D807" s="16"/>
      <c r="E807" s="16"/>
    </row>
    <row r="808" spans="1:5" ht="16.5">
      <c r="A808" s="16"/>
      <c r="B808" s="16"/>
      <c r="C808" s="16"/>
      <c r="D808" s="16"/>
      <c r="E808" s="16"/>
    </row>
    <row r="809" spans="1:5" ht="16.5">
      <c r="A809" s="16"/>
      <c r="B809" s="16"/>
      <c r="C809" s="16"/>
      <c r="D809" s="16"/>
      <c r="E809" s="16"/>
    </row>
    <row r="810" spans="1:5" ht="16.5">
      <c r="A810" s="16"/>
      <c r="B810" s="16"/>
      <c r="C810" s="16"/>
      <c r="D810" s="16"/>
      <c r="E810" s="16"/>
    </row>
    <row r="811" spans="1:5" ht="16.5">
      <c r="A811" s="16"/>
      <c r="B811" s="16"/>
      <c r="C811" s="16"/>
      <c r="D811" s="16"/>
      <c r="E811" s="16"/>
    </row>
    <row r="812" spans="1:5" ht="16.5">
      <c r="A812" s="16"/>
      <c r="B812" s="16"/>
      <c r="C812" s="16"/>
      <c r="D812" s="16"/>
      <c r="E812" s="16"/>
    </row>
    <row r="813" spans="1:5" ht="16.5">
      <c r="A813" s="16"/>
      <c r="B813" s="16"/>
      <c r="C813" s="16"/>
      <c r="D813" s="16"/>
      <c r="E813" s="16"/>
    </row>
    <row r="814" spans="1:5" ht="16.5">
      <c r="A814" s="16"/>
      <c r="B814" s="16"/>
      <c r="C814" s="16"/>
      <c r="D814" s="16"/>
      <c r="E814" s="16"/>
    </row>
    <row r="815" spans="1:5" ht="16.5">
      <c r="A815" s="16"/>
      <c r="B815" s="16"/>
      <c r="C815" s="16"/>
      <c r="D815" s="16"/>
      <c r="E815" s="16"/>
    </row>
    <row r="816" spans="1:5" ht="16.5">
      <c r="A816" s="16"/>
      <c r="B816" s="16"/>
      <c r="C816" s="16"/>
      <c r="D816" s="16"/>
      <c r="E816" s="16"/>
    </row>
    <row r="817" spans="1:5" ht="16.5">
      <c r="A817" s="16"/>
      <c r="B817" s="16"/>
      <c r="C817" s="16"/>
      <c r="D817" s="16"/>
      <c r="E817" s="16"/>
    </row>
    <row r="818" spans="1:5" ht="16.5">
      <c r="A818" s="16"/>
      <c r="B818" s="16"/>
      <c r="C818" s="16"/>
      <c r="D818" s="16"/>
      <c r="E818" s="16"/>
    </row>
    <row r="819" spans="1:5" ht="16.5">
      <c r="A819" s="16"/>
      <c r="B819" s="16"/>
      <c r="C819" s="16"/>
      <c r="D819" s="16"/>
      <c r="E819" s="16"/>
    </row>
    <row r="820" spans="1:5" ht="16.5">
      <c r="A820" s="16"/>
      <c r="B820" s="16"/>
      <c r="C820" s="16"/>
      <c r="D820" s="16"/>
      <c r="E820" s="16"/>
    </row>
    <row r="821" spans="1:5" ht="16.5">
      <c r="A821" s="16"/>
      <c r="B821" s="16"/>
      <c r="C821" s="16"/>
      <c r="D821" s="16"/>
      <c r="E821" s="16"/>
    </row>
    <row r="822" spans="1:5" ht="16.5">
      <c r="A822" s="16"/>
      <c r="B822" s="16"/>
      <c r="C822" s="16"/>
      <c r="D822" s="16"/>
      <c r="E822" s="16"/>
    </row>
    <row r="823" spans="1:5" ht="16.5">
      <c r="A823" s="16"/>
      <c r="B823" s="16"/>
      <c r="C823" s="16"/>
      <c r="D823" s="16"/>
      <c r="E823" s="16"/>
    </row>
    <row r="824" spans="1:5" ht="16.5">
      <c r="A824" s="16"/>
      <c r="B824" s="16"/>
      <c r="C824" s="16"/>
      <c r="D824" s="16"/>
      <c r="E824" s="16"/>
    </row>
    <row r="825" spans="1:5" ht="16.5">
      <c r="A825" s="16"/>
      <c r="B825" s="16"/>
      <c r="C825" s="16"/>
      <c r="D825" s="16"/>
      <c r="E825" s="16"/>
    </row>
    <row r="826" spans="1:5" ht="16.5">
      <c r="A826" s="16"/>
      <c r="B826" s="16"/>
      <c r="C826" s="16"/>
      <c r="D826" s="16"/>
      <c r="E826" s="16"/>
    </row>
    <row r="827" spans="1:5" ht="16.5">
      <c r="A827" s="16"/>
      <c r="B827" s="16"/>
      <c r="C827" s="16"/>
      <c r="D827" s="16"/>
      <c r="E827" s="16"/>
    </row>
    <row r="828" spans="1:5" ht="16.5">
      <c r="A828" s="16"/>
      <c r="B828" s="16"/>
      <c r="C828" s="16"/>
      <c r="D828" s="16"/>
      <c r="E828" s="16"/>
    </row>
    <row r="829" spans="1:5" ht="16.5">
      <c r="A829" s="16"/>
      <c r="B829" s="16"/>
      <c r="C829" s="16"/>
      <c r="D829" s="16"/>
      <c r="E829" s="16"/>
    </row>
    <row r="830" spans="1:5" ht="16.5">
      <c r="A830" s="16"/>
      <c r="B830" s="16"/>
      <c r="C830" s="16"/>
      <c r="D830" s="16"/>
      <c r="E830" s="16"/>
    </row>
    <row r="831" spans="1:5" ht="16.5">
      <c r="A831" s="16"/>
      <c r="B831" s="16"/>
      <c r="C831" s="16"/>
      <c r="D831" s="16"/>
      <c r="E831" s="16"/>
    </row>
    <row r="832" spans="1:5" ht="16.5">
      <c r="A832" s="16"/>
      <c r="B832" s="16"/>
      <c r="C832" s="16"/>
      <c r="D832" s="16"/>
      <c r="E832" s="16"/>
    </row>
    <row r="833" spans="1:5" ht="16.5">
      <c r="A833" s="16"/>
      <c r="B833" s="16"/>
      <c r="C833" s="16"/>
      <c r="D833" s="16"/>
      <c r="E833" s="16"/>
    </row>
    <row r="834" spans="1:5" ht="16.5">
      <c r="A834" s="16"/>
      <c r="B834" s="16"/>
      <c r="C834" s="16"/>
      <c r="D834" s="16"/>
      <c r="E834" s="16"/>
    </row>
    <row r="835" spans="1:5" ht="16.5">
      <c r="A835" s="16"/>
      <c r="B835" s="16"/>
      <c r="C835" s="16"/>
      <c r="D835" s="16"/>
      <c r="E835" s="16"/>
    </row>
    <row r="836" spans="1:5" ht="16.5">
      <c r="A836" s="16"/>
      <c r="B836" s="16"/>
      <c r="C836" s="16"/>
      <c r="D836" s="16"/>
      <c r="E836" s="16"/>
    </row>
    <row r="837" spans="1:5" ht="16.5">
      <c r="A837" s="16"/>
      <c r="B837" s="16"/>
      <c r="C837" s="16"/>
      <c r="D837" s="16"/>
      <c r="E837" s="16"/>
    </row>
    <row r="838" spans="1:5" ht="16.5">
      <c r="A838" s="16"/>
      <c r="B838" s="16"/>
      <c r="C838" s="16"/>
      <c r="D838" s="16"/>
      <c r="E838" s="16"/>
    </row>
    <row r="839" spans="1:5" ht="16.5">
      <c r="A839" s="16"/>
      <c r="B839" s="16"/>
      <c r="C839" s="16"/>
      <c r="D839" s="16"/>
      <c r="E839" s="16"/>
    </row>
    <row r="840" spans="1:5" ht="16.5">
      <c r="A840" s="16"/>
      <c r="B840" s="16"/>
      <c r="C840" s="16"/>
      <c r="D840" s="16"/>
      <c r="E840" s="16"/>
    </row>
    <row r="841" spans="1:5" ht="16.5">
      <c r="A841" s="16"/>
      <c r="B841" s="16"/>
      <c r="C841" s="16"/>
      <c r="D841" s="16"/>
      <c r="E841" s="16"/>
    </row>
    <row r="842" spans="1:5" ht="16.5">
      <c r="A842" s="16"/>
      <c r="B842" s="16"/>
      <c r="C842" s="16"/>
      <c r="D842" s="16"/>
      <c r="E842" s="16"/>
    </row>
    <row r="843" spans="1:5" ht="16.5">
      <c r="A843" s="16"/>
      <c r="B843" s="16"/>
      <c r="C843" s="16"/>
      <c r="D843" s="16"/>
      <c r="E843" s="16"/>
    </row>
    <row r="844" spans="1:5" ht="16.5">
      <c r="A844" s="16"/>
      <c r="B844" s="16"/>
      <c r="C844" s="16"/>
      <c r="D844" s="16"/>
      <c r="E844" s="16"/>
    </row>
    <row r="845" spans="1:5" ht="16.5">
      <c r="A845" s="16"/>
      <c r="B845" s="16"/>
      <c r="C845" s="16"/>
      <c r="D845" s="16"/>
      <c r="E845" s="16"/>
    </row>
    <row r="846" spans="1:5" ht="16.5">
      <c r="A846" s="16"/>
      <c r="B846" s="16"/>
      <c r="C846" s="16"/>
      <c r="D846" s="16"/>
      <c r="E846" s="16"/>
    </row>
    <row r="847" spans="1:5" ht="16.5">
      <c r="A847" s="16"/>
      <c r="B847" s="16"/>
      <c r="C847" s="16"/>
      <c r="D847" s="16"/>
      <c r="E847" s="16"/>
    </row>
    <row r="848" spans="1:5" ht="16.5">
      <c r="A848" s="16"/>
      <c r="B848" s="16"/>
      <c r="C848" s="16"/>
      <c r="D848" s="16"/>
      <c r="E848" s="16"/>
    </row>
    <row r="849" spans="1:5" ht="16.5">
      <c r="A849" s="16"/>
      <c r="B849" s="16"/>
      <c r="C849" s="16"/>
      <c r="D849" s="16"/>
      <c r="E849" s="16"/>
    </row>
    <row r="850" spans="1:5" ht="16.5">
      <c r="A850" s="16"/>
      <c r="B850" s="16"/>
      <c r="C850" s="16"/>
      <c r="D850" s="16"/>
      <c r="E850" s="16"/>
    </row>
    <row r="851" spans="1:5" ht="16.5">
      <c r="A851" s="16"/>
      <c r="B851" s="16"/>
      <c r="C851" s="16"/>
      <c r="D851" s="16"/>
      <c r="E851" s="16"/>
    </row>
    <row r="852" spans="1:5" ht="16.5">
      <c r="A852" s="16"/>
      <c r="B852" s="16"/>
      <c r="C852" s="16"/>
      <c r="D852" s="16"/>
      <c r="E852" s="16"/>
    </row>
    <row r="853" spans="1:5" ht="16.5">
      <c r="A853" s="16"/>
      <c r="B853" s="16"/>
      <c r="C853" s="16"/>
      <c r="D853" s="16"/>
      <c r="E853" s="16"/>
    </row>
    <row r="854" spans="1:5" ht="16.5">
      <c r="A854" s="16"/>
      <c r="B854" s="16"/>
      <c r="C854" s="16"/>
      <c r="D854" s="16"/>
      <c r="E854" s="16"/>
    </row>
    <row r="855" spans="1:5" ht="16.5">
      <c r="A855" s="16"/>
      <c r="B855" s="16"/>
      <c r="C855" s="16"/>
      <c r="D855" s="16"/>
      <c r="E855" s="16"/>
    </row>
    <row r="856" spans="1:5" ht="16.5">
      <c r="A856" s="16"/>
      <c r="B856" s="16"/>
      <c r="C856" s="16"/>
      <c r="D856" s="16"/>
      <c r="E856" s="16"/>
    </row>
    <row r="857" spans="1:5" ht="16.5">
      <c r="A857" s="16"/>
      <c r="B857" s="16"/>
      <c r="C857" s="16"/>
      <c r="D857" s="16"/>
      <c r="E857" s="16"/>
    </row>
    <row r="858" spans="1:5" ht="16.5">
      <c r="A858" s="16"/>
      <c r="B858" s="16"/>
      <c r="C858" s="16"/>
      <c r="D858" s="16"/>
      <c r="E858" s="16"/>
    </row>
    <row r="859" spans="1:5" ht="16.5">
      <c r="A859" s="16"/>
      <c r="B859" s="16"/>
      <c r="C859" s="16"/>
      <c r="D859" s="16"/>
      <c r="E859" s="16"/>
    </row>
    <row r="860" spans="1:5" ht="16.5">
      <c r="A860" s="16"/>
      <c r="B860" s="16"/>
      <c r="C860" s="16"/>
      <c r="D860" s="16"/>
      <c r="E860" s="16"/>
    </row>
    <row r="861" spans="1:5" ht="16.5">
      <c r="A861" s="16"/>
      <c r="B861" s="16"/>
      <c r="C861" s="16"/>
      <c r="D861" s="16"/>
      <c r="E861" s="16"/>
    </row>
    <row r="862" spans="1:5" ht="16.5">
      <c r="A862" s="16"/>
      <c r="B862" s="16"/>
      <c r="C862" s="16"/>
      <c r="D862" s="16"/>
      <c r="E862" s="16"/>
    </row>
    <row r="863" spans="1:5" ht="16.5">
      <c r="A863" s="16"/>
      <c r="B863" s="16"/>
      <c r="C863" s="16"/>
      <c r="D863" s="16"/>
      <c r="E863" s="16"/>
    </row>
    <row r="864" spans="1:5" ht="16.5">
      <c r="A864" s="16"/>
      <c r="B864" s="16"/>
      <c r="C864" s="16"/>
      <c r="D864" s="16"/>
      <c r="E864" s="16"/>
    </row>
    <row r="865" spans="1:5" ht="16.5">
      <c r="A865" s="16"/>
      <c r="B865" s="16"/>
      <c r="C865" s="16"/>
      <c r="D865" s="16"/>
      <c r="E865" s="16"/>
    </row>
    <row r="866" spans="1:5" ht="16.5">
      <c r="A866" s="16"/>
      <c r="B866" s="16"/>
      <c r="C866" s="16"/>
      <c r="D866" s="16"/>
      <c r="E866" s="16"/>
    </row>
    <row r="867" spans="1:5" ht="16.5">
      <c r="A867" s="16"/>
      <c r="B867" s="16"/>
      <c r="C867" s="16"/>
      <c r="D867" s="16"/>
      <c r="E867" s="16"/>
    </row>
    <row r="868" spans="1:5" ht="16.5">
      <c r="A868" s="16"/>
      <c r="B868" s="16"/>
      <c r="C868" s="16"/>
      <c r="D868" s="16"/>
      <c r="E868" s="16"/>
    </row>
    <row r="869" spans="1:5" ht="16.5">
      <c r="A869" s="16"/>
      <c r="B869" s="16"/>
      <c r="C869" s="16"/>
      <c r="D869" s="16"/>
      <c r="E869" s="16"/>
    </row>
    <row r="870" spans="1:5" ht="16.5">
      <c r="A870" s="16"/>
      <c r="B870" s="16"/>
      <c r="C870" s="16"/>
      <c r="D870" s="16"/>
      <c r="E870" s="16"/>
    </row>
    <row r="871" spans="1:5" ht="16.5">
      <c r="A871" s="16"/>
      <c r="B871" s="16"/>
      <c r="C871" s="16"/>
      <c r="D871" s="16"/>
      <c r="E871" s="16"/>
    </row>
    <row r="872" spans="1:5" ht="16.5">
      <c r="A872" s="16"/>
      <c r="B872" s="16"/>
      <c r="C872" s="16"/>
      <c r="D872" s="16"/>
      <c r="E872" s="16"/>
    </row>
    <row r="873" spans="1:5" ht="16.5">
      <c r="A873" s="16"/>
      <c r="B873" s="16"/>
      <c r="C873" s="16"/>
      <c r="D873" s="16"/>
      <c r="E873" s="16"/>
    </row>
    <row r="874" spans="1:5" ht="16.5">
      <c r="A874" s="16"/>
      <c r="B874" s="16"/>
      <c r="C874" s="16"/>
      <c r="D874" s="16"/>
      <c r="E874" s="16"/>
    </row>
    <row r="875" spans="1:5" ht="16.5">
      <c r="A875" s="16"/>
      <c r="B875" s="16"/>
      <c r="C875" s="16"/>
      <c r="D875" s="16"/>
      <c r="E875" s="16"/>
    </row>
    <row r="876" spans="1:5" ht="16.5">
      <c r="A876" s="16"/>
      <c r="B876" s="16"/>
      <c r="C876" s="16"/>
      <c r="D876" s="16"/>
      <c r="E876" s="16"/>
    </row>
    <row r="877" spans="1:5" ht="16.5">
      <c r="A877" s="16"/>
      <c r="B877" s="16"/>
      <c r="C877" s="16"/>
      <c r="D877" s="16"/>
      <c r="E877" s="16"/>
    </row>
    <row r="878" spans="1:5" ht="16.5">
      <c r="A878" s="16"/>
      <c r="B878" s="16"/>
      <c r="C878" s="16"/>
      <c r="D878" s="16"/>
      <c r="E878" s="16"/>
    </row>
    <row r="879" spans="1:5" ht="16.5">
      <c r="A879" s="16"/>
      <c r="B879" s="16"/>
      <c r="C879" s="16"/>
      <c r="D879" s="16"/>
      <c r="E879" s="16"/>
    </row>
    <row r="880" spans="1:5" ht="16.5">
      <c r="A880" s="16"/>
      <c r="B880" s="16"/>
      <c r="C880" s="16"/>
      <c r="D880" s="16"/>
      <c r="E880" s="16"/>
    </row>
    <row r="881" spans="1:5" ht="16.5">
      <c r="A881" s="16"/>
      <c r="B881" s="16"/>
      <c r="C881" s="16"/>
      <c r="D881" s="16"/>
      <c r="E881" s="16"/>
    </row>
    <row r="882" spans="1:5" ht="16.5">
      <c r="A882" s="16"/>
      <c r="B882" s="16"/>
      <c r="C882" s="16"/>
      <c r="D882" s="16"/>
      <c r="E882" s="16"/>
    </row>
    <row r="883" spans="1:5" ht="16.5">
      <c r="A883" s="16"/>
      <c r="B883" s="16"/>
      <c r="C883" s="16"/>
      <c r="D883" s="16"/>
      <c r="E883" s="16"/>
    </row>
    <row r="884" spans="1:5" ht="16.5">
      <c r="A884" s="16"/>
      <c r="B884" s="16"/>
      <c r="C884" s="16"/>
      <c r="D884" s="16"/>
      <c r="E884" s="16"/>
    </row>
    <row r="885" spans="1:5" ht="16.5">
      <c r="A885" s="16"/>
      <c r="B885" s="16"/>
      <c r="C885" s="16"/>
      <c r="D885" s="16"/>
      <c r="E885" s="16"/>
    </row>
    <row r="886" spans="1:5" ht="16.5">
      <c r="A886" s="16"/>
      <c r="B886" s="16"/>
      <c r="C886" s="16"/>
      <c r="D886" s="16"/>
      <c r="E886" s="16"/>
    </row>
    <row r="887" spans="1:5" ht="16.5">
      <c r="A887" s="16"/>
      <c r="B887" s="16"/>
      <c r="C887" s="16"/>
      <c r="D887" s="16"/>
      <c r="E887" s="16"/>
    </row>
    <row r="888" spans="1:5" ht="16.5">
      <c r="A888" s="16"/>
      <c r="B888" s="16"/>
      <c r="C888" s="16"/>
      <c r="D888" s="16"/>
      <c r="E888" s="16"/>
    </row>
    <row r="889" spans="1:5" ht="16.5">
      <c r="A889" s="16"/>
      <c r="B889" s="16"/>
      <c r="C889" s="16"/>
      <c r="D889" s="16"/>
      <c r="E889" s="16"/>
    </row>
    <row r="890" spans="1:5" ht="16.5">
      <c r="A890" s="16"/>
      <c r="B890" s="16"/>
      <c r="C890" s="16"/>
      <c r="D890" s="16"/>
      <c r="E890" s="16"/>
    </row>
    <row r="891" spans="1:5" ht="16.5">
      <c r="A891" s="16"/>
      <c r="B891" s="16"/>
      <c r="C891" s="16"/>
      <c r="D891" s="16"/>
      <c r="E891" s="16"/>
    </row>
    <row r="892" spans="1:5" ht="16.5">
      <c r="A892" s="16"/>
      <c r="B892" s="16"/>
      <c r="C892" s="16"/>
      <c r="D892" s="16"/>
      <c r="E892" s="16"/>
    </row>
    <row r="893" spans="1:5" ht="16.5">
      <c r="A893" s="16"/>
      <c r="B893" s="16"/>
      <c r="C893" s="16"/>
      <c r="D893" s="16"/>
      <c r="E893" s="16"/>
    </row>
    <row r="894" spans="1:5" ht="16.5">
      <c r="A894" s="16"/>
      <c r="B894" s="16"/>
      <c r="C894" s="16"/>
      <c r="D894" s="16"/>
      <c r="E894" s="16"/>
    </row>
    <row r="895" spans="1:5" ht="16.5">
      <c r="A895" s="16"/>
      <c r="B895" s="16"/>
      <c r="C895" s="16"/>
      <c r="D895" s="16"/>
      <c r="E895" s="16"/>
    </row>
    <row r="896" spans="1:5" ht="16.5">
      <c r="A896" s="16"/>
      <c r="B896" s="16"/>
      <c r="C896" s="16"/>
      <c r="D896" s="16"/>
      <c r="E896" s="16"/>
    </row>
    <row r="897" spans="1:5" ht="16.5">
      <c r="A897" s="16"/>
      <c r="B897" s="16"/>
      <c r="C897" s="16"/>
      <c r="D897" s="16"/>
      <c r="E897" s="16"/>
    </row>
    <row r="898" spans="1:5" ht="16.5">
      <c r="A898" s="16"/>
      <c r="B898" s="16"/>
      <c r="C898" s="16"/>
      <c r="D898" s="16"/>
      <c r="E898" s="16"/>
    </row>
    <row r="899" spans="1:5" ht="16.5">
      <c r="A899" s="16"/>
      <c r="B899" s="16"/>
      <c r="C899" s="16"/>
      <c r="D899" s="16"/>
      <c r="E899" s="16"/>
    </row>
    <row r="900" spans="1:5" ht="16.5">
      <c r="A900" s="16"/>
      <c r="B900" s="16"/>
      <c r="C900" s="16"/>
      <c r="D900" s="16"/>
      <c r="E900" s="16"/>
    </row>
    <row r="901" spans="1:5" ht="16.5">
      <c r="A901" s="16"/>
      <c r="B901" s="16"/>
      <c r="C901" s="16"/>
      <c r="D901" s="16"/>
      <c r="E901" s="16"/>
    </row>
    <row r="902" spans="1:5" ht="16.5">
      <c r="A902" s="16"/>
      <c r="B902" s="16"/>
      <c r="C902" s="16"/>
      <c r="D902" s="16"/>
      <c r="E902" s="16"/>
    </row>
    <row r="903" spans="1:5" ht="16.5">
      <c r="A903" s="16"/>
      <c r="B903" s="16"/>
      <c r="C903" s="16"/>
      <c r="D903" s="16"/>
      <c r="E903" s="16"/>
    </row>
    <row r="904" spans="1:5" ht="16.5">
      <c r="A904" s="16"/>
      <c r="B904" s="16"/>
      <c r="C904" s="16"/>
      <c r="D904" s="16"/>
      <c r="E904" s="16"/>
    </row>
    <row r="905" spans="1:5" ht="16.5">
      <c r="A905" s="16"/>
      <c r="B905" s="16"/>
      <c r="C905" s="16"/>
      <c r="D905" s="16"/>
      <c r="E905" s="16"/>
    </row>
    <row r="906" spans="1:5" ht="16.5">
      <c r="A906" s="16"/>
      <c r="B906" s="16"/>
      <c r="C906" s="16"/>
      <c r="D906" s="16"/>
      <c r="E906" s="16"/>
    </row>
    <row r="907" spans="1:5" ht="16.5">
      <c r="A907" s="16"/>
      <c r="B907" s="16"/>
      <c r="C907" s="16"/>
      <c r="D907" s="16"/>
      <c r="E907" s="16"/>
    </row>
    <row r="908" spans="1:5" ht="16.5">
      <c r="A908" s="16"/>
      <c r="B908" s="16"/>
      <c r="C908" s="16"/>
      <c r="D908" s="16"/>
      <c r="E908" s="16"/>
    </row>
    <row r="909" spans="1:5" ht="16.5">
      <c r="A909" s="16"/>
      <c r="B909" s="16"/>
      <c r="C909" s="16"/>
      <c r="D909" s="16"/>
      <c r="E909" s="16"/>
    </row>
    <row r="910" spans="1:5" ht="16.5">
      <c r="A910" s="16"/>
      <c r="B910" s="16"/>
      <c r="C910" s="16"/>
      <c r="D910" s="16"/>
      <c r="E910" s="16"/>
    </row>
    <row r="911" spans="1:5" ht="16.5">
      <c r="A911" s="16"/>
      <c r="B911" s="16"/>
      <c r="C911" s="16"/>
      <c r="D911" s="16"/>
      <c r="E911" s="16"/>
    </row>
    <row r="912" spans="1:5" ht="16.5">
      <c r="A912" s="16"/>
      <c r="B912" s="16"/>
      <c r="C912" s="16"/>
      <c r="D912" s="16"/>
      <c r="E912" s="16"/>
    </row>
    <row r="913" spans="1:5" ht="16.5">
      <c r="A913" s="16"/>
      <c r="B913" s="16"/>
      <c r="C913" s="16"/>
      <c r="D913" s="16"/>
      <c r="E913" s="16"/>
    </row>
    <row r="914" spans="1:5" ht="16.5">
      <c r="A914" s="16"/>
      <c r="B914" s="16"/>
      <c r="C914" s="16"/>
      <c r="D914" s="16"/>
      <c r="E914" s="16"/>
    </row>
    <row r="915" spans="1:5" ht="16.5">
      <c r="A915" s="16"/>
      <c r="B915" s="16"/>
      <c r="C915" s="16"/>
      <c r="D915" s="16"/>
      <c r="E915" s="16"/>
    </row>
    <row r="916" spans="1:5" ht="16.5">
      <c r="A916" s="16"/>
      <c r="B916" s="16"/>
      <c r="C916" s="16"/>
      <c r="D916" s="16"/>
      <c r="E916" s="16"/>
    </row>
    <row r="917" spans="1:5" ht="16.5">
      <c r="A917" s="16"/>
      <c r="B917" s="16"/>
      <c r="C917" s="16"/>
      <c r="D917" s="16"/>
      <c r="E917" s="16"/>
    </row>
    <row r="918" spans="1:5" ht="16.5">
      <c r="A918" s="16"/>
      <c r="B918" s="16"/>
      <c r="C918" s="16"/>
      <c r="D918" s="16"/>
      <c r="E918" s="16"/>
    </row>
    <row r="919" spans="1:5" ht="16.5">
      <c r="A919" s="16"/>
      <c r="B919" s="16"/>
      <c r="C919" s="16"/>
      <c r="D919" s="16"/>
      <c r="E919" s="16"/>
    </row>
    <row r="920" spans="1:5" ht="16.5">
      <c r="A920" s="16"/>
      <c r="B920" s="16"/>
      <c r="C920" s="16"/>
      <c r="D920" s="16"/>
      <c r="E920" s="16"/>
    </row>
    <row r="921" spans="1:5" ht="16.5">
      <c r="A921" s="16"/>
      <c r="B921" s="16"/>
      <c r="C921" s="16"/>
      <c r="D921" s="16"/>
      <c r="E921" s="16"/>
    </row>
    <row r="922" spans="1:5" ht="16.5">
      <c r="A922" s="16"/>
      <c r="B922" s="16"/>
      <c r="C922" s="16"/>
      <c r="D922" s="16"/>
      <c r="E922" s="16"/>
    </row>
    <row r="923" spans="1:5" ht="16.5">
      <c r="A923" s="16"/>
      <c r="B923" s="16"/>
      <c r="C923" s="16"/>
      <c r="D923" s="16"/>
      <c r="E923" s="16"/>
    </row>
    <row r="924" spans="1:5" ht="16.5">
      <c r="A924" s="16"/>
      <c r="B924" s="16"/>
      <c r="C924" s="16"/>
      <c r="D924" s="16"/>
      <c r="E924" s="16"/>
    </row>
    <row r="925" spans="1:5" ht="16.5">
      <c r="A925" s="16"/>
      <c r="B925" s="16"/>
      <c r="C925" s="16"/>
      <c r="D925" s="16"/>
      <c r="E925" s="16"/>
    </row>
    <row r="926" spans="1:5" ht="16.5">
      <c r="A926" s="16"/>
      <c r="B926" s="16"/>
      <c r="C926" s="16"/>
      <c r="D926" s="16"/>
      <c r="E926" s="16"/>
    </row>
    <row r="927" spans="1:5" ht="16.5">
      <c r="A927" s="16"/>
      <c r="B927" s="16"/>
      <c r="C927" s="16"/>
      <c r="D927" s="16"/>
      <c r="E927" s="16"/>
    </row>
    <row r="928" spans="1:5" ht="16.5">
      <c r="A928" s="16"/>
      <c r="B928" s="16"/>
      <c r="C928" s="16"/>
      <c r="D928" s="16"/>
      <c r="E928" s="16"/>
    </row>
    <row r="929" spans="1:5" ht="16.5">
      <c r="A929" s="16"/>
      <c r="B929" s="16"/>
      <c r="C929" s="16"/>
      <c r="D929" s="16"/>
      <c r="E929" s="16"/>
    </row>
    <row r="930" spans="1:5" ht="16.5">
      <c r="A930" s="16"/>
      <c r="B930" s="16"/>
      <c r="C930" s="16"/>
      <c r="D930" s="16"/>
      <c r="E930" s="16"/>
    </row>
    <row r="931" spans="1:5" ht="16.5">
      <c r="A931" s="16"/>
      <c r="B931" s="16"/>
      <c r="C931" s="16"/>
      <c r="D931" s="16"/>
      <c r="E931" s="16"/>
    </row>
    <row r="932" spans="1:5" ht="16.5">
      <c r="A932" s="16"/>
      <c r="B932" s="16"/>
      <c r="C932" s="16"/>
      <c r="D932" s="16"/>
      <c r="E932" s="16"/>
    </row>
    <row r="933" spans="1:5" ht="16.5">
      <c r="A933" s="16"/>
      <c r="B933" s="16"/>
      <c r="C933" s="16"/>
      <c r="D933" s="16"/>
      <c r="E933" s="16"/>
    </row>
    <row r="934" spans="1:5" ht="16.5">
      <c r="A934" s="16"/>
      <c r="B934" s="16"/>
      <c r="C934" s="16"/>
      <c r="D934" s="16"/>
      <c r="E934" s="16"/>
    </row>
    <row r="935" spans="1:5" ht="16.5">
      <c r="A935" s="16"/>
      <c r="B935" s="16"/>
      <c r="C935" s="16"/>
      <c r="D935" s="16"/>
      <c r="E935" s="16"/>
    </row>
    <row r="936" spans="1:5" ht="16.5">
      <c r="A936" s="16"/>
      <c r="B936" s="16"/>
      <c r="C936" s="16"/>
      <c r="D936" s="16"/>
      <c r="E936" s="16"/>
    </row>
    <row r="937" spans="1:5" ht="16.5">
      <c r="A937" s="16"/>
      <c r="B937" s="16"/>
      <c r="C937" s="16"/>
      <c r="D937" s="16"/>
      <c r="E937" s="16"/>
    </row>
    <row r="938" spans="1:5" ht="16.5">
      <c r="A938" s="16"/>
      <c r="B938" s="16"/>
      <c r="C938" s="16"/>
      <c r="D938" s="16"/>
      <c r="E938" s="16"/>
    </row>
    <row r="939" spans="1:5" ht="16.5">
      <c r="A939" s="16"/>
      <c r="B939" s="16"/>
      <c r="C939" s="16"/>
      <c r="D939" s="16"/>
      <c r="E939" s="16"/>
    </row>
    <row r="940" spans="1:5" ht="16.5">
      <c r="A940" s="16"/>
      <c r="B940" s="16"/>
      <c r="C940" s="16"/>
      <c r="D940" s="16"/>
      <c r="E940" s="16"/>
    </row>
    <row r="941" spans="1:5" ht="16.5">
      <c r="A941" s="16"/>
      <c r="B941" s="16"/>
      <c r="C941" s="16"/>
      <c r="D941" s="16"/>
      <c r="E941" s="16"/>
    </row>
    <row r="942" spans="1:5" ht="16.5">
      <c r="A942" s="16"/>
      <c r="B942" s="16"/>
      <c r="C942" s="16"/>
      <c r="D942" s="16"/>
      <c r="E942" s="16"/>
    </row>
    <row r="943" spans="1:5" ht="16.5">
      <c r="A943" s="16"/>
      <c r="B943" s="16"/>
      <c r="C943" s="16"/>
      <c r="D943" s="16"/>
      <c r="E943" s="16"/>
    </row>
    <row r="944" spans="1:5" ht="16.5">
      <c r="A944" s="16"/>
      <c r="B944" s="16"/>
      <c r="C944" s="16"/>
      <c r="D944" s="16"/>
      <c r="E944" s="16"/>
    </row>
    <row r="945" spans="1:5" ht="16.5">
      <c r="A945" s="16"/>
      <c r="B945" s="16"/>
      <c r="C945" s="16"/>
      <c r="D945" s="16"/>
      <c r="E945" s="16"/>
    </row>
    <row r="946" spans="1:5" ht="16.5">
      <c r="A946" s="16"/>
      <c r="B946" s="16"/>
      <c r="C946" s="16"/>
      <c r="D946" s="16"/>
      <c r="E946" s="16"/>
    </row>
    <row r="947" spans="1:5" ht="16.5">
      <c r="A947" s="16"/>
      <c r="B947" s="16"/>
      <c r="C947" s="16"/>
      <c r="D947" s="16"/>
      <c r="E947" s="16"/>
    </row>
    <row r="948" spans="1:5" ht="16.5">
      <c r="A948" s="16"/>
      <c r="B948" s="16"/>
      <c r="C948" s="16"/>
      <c r="D948" s="16"/>
      <c r="E948" s="16"/>
    </row>
    <row r="949" spans="1:5" ht="16.5">
      <c r="A949" s="16"/>
      <c r="B949" s="16"/>
      <c r="C949" s="16"/>
      <c r="D949" s="16"/>
      <c r="E949" s="16"/>
    </row>
    <row r="950" spans="1:5" ht="16.5">
      <c r="A950" s="16"/>
      <c r="B950" s="16"/>
      <c r="C950" s="16"/>
      <c r="D950" s="16"/>
      <c r="E950" s="16"/>
    </row>
    <row r="951" spans="1:5" ht="16.5">
      <c r="A951" s="16"/>
      <c r="B951" s="16"/>
      <c r="C951" s="16"/>
      <c r="D951" s="16"/>
      <c r="E951" s="16"/>
    </row>
    <row r="952" spans="1:5" ht="16.5">
      <c r="A952" s="16"/>
      <c r="B952" s="16"/>
      <c r="C952" s="16"/>
      <c r="D952" s="16"/>
      <c r="E952" s="16"/>
    </row>
    <row r="953" spans="1:5" ht="16.5">
      <c r="A953" s="16"/>
      <c r="B953" s="16"/>
      <c r="C953" s="16"/>
      <c r="D953" s="16"/>
      <c r="E953" s="16"/>
    </row>
    <row r="954" spans="1:5" ht="16.5">
      <c r="A954" s="16"/>
      <c r="B954" s="16"/>
      <c r="C954" s="16"/>
      <c r="D954" s="16"/>
      <c r="E954" s="16"/>
    </row>
    <row r="955" spans="1:5" ht="16.5">
      <c r="A955" s="16"/>
      <c r="B955" s="16"/>
      <c r="C955" s="16"/>
      <c r="D955" s="16"/>
      <c r="E955" s="16"/>
    </row>
    <row r="956" spans="1:5" ht="16.5">
      <c r="A956" s="16"/>
      <c r="B956" s="16"/>
      <c r="C956" s="16"/>
      <c r="D956" s="16"/>
      <c r="E956" s="16"/>
    </row>
    <row r="957" spans="1:5" ht="16.5">
      <c r="A957" s="16"/>
      <c r="B957" s="16"/>
      <c r="C957" s="16"/>
      <c r="D957" s="16"/>
      <c r="E957" s="16"/>
    </row>
    <row r="958" spans="1:5" ht="16.5">
      <c r="A958" s="16"/>
      <c r="B958" s="16"/>
      <c r="C958" s="16"/>
      <c r="D958" s="16"/>
      <c r="E958" s="16"/>
    </row>
    <row r="959" spans="1:5" ht="16.5">
      <c r="A959" s="16"/>
      <c r="B959" s="16"/>
      <c r="C959" s="16"/>
      <c r="D959" s="16"/>
      <c r="E959" s="16"/>
    </row>
    <row r="960" spans="1:5" ht="16.5">
      <c r="A960" s="16"/>
      <c r="B960" s="16"/>
      <c r="C960" s="16"/>
      <c r="D960" s="16"/>
      <c r="E960" s="16"/>
    </row>
    <row r="961" spans="1:5" ht="16.5">
      <c r="A961" s="16"/>
      <c r="B961" s="16"/>
      <c r="C961" s="16"/>
      <c r="D961" s="16"/>
      <c r="E961" s="16"/>
    </row>
    <row r="962" spans="1:5" ht="16.5">
      <c r="A962" s="16"/>
      <c r="B962" s="16"/>
      <c r="C962" s="16"/>
      <c r="D962" s="16"/>
      <c r="E962" s="16"/>
    </row>
    <row r="963" spans="1:5" ht="16.5">
      <c r="A963" s="16"/>
      <c r="B963" s="16"/>
      <c r="C963" s="16"/>
      <c r="D963" s="16"/>
      <c r="E963" s="16"/>
    </row>
    <row r="964" spans="1:5" ht="16.5">
      <c r="A964" s="16"/>
      <c r="B964" s="16"/>
      <c r="C964" s="16"/>
      <c r="D964" s="16"/>
      <c r="E964" s="16"/>
    </row>
    <row r="965" spans="1:5" ht="16.5">
      <c r="A965" s="16"/>
      <c r="B965" s="16"/>
      <c r="C965" s="16"/>
      <c r="D965" s="16"/>
      <c r="E965" s="16"/>
    </row>
    <row r="966" spans="1:5" ht="16.5">
      <c r="A966" s="16"/>
      <c r="B966" s="16"/>
      <c r="C966" s="16"/>
      <c r="D966" s="16"/>
      <c r="E966" s="16"/>
    </row>
    <row r="967" spans="1:5" ht="16.5">
      <c r="A967" s="16"/>
      <c r="B967" s="16"/>
      <c r="C967" s="16"/>
      <c r="D967" s="16"/>
      <c r="E967" s="16"/>
    </row>
    <row r="968" spans="1:5" ht="16.5">
      <c r="A968" s="16"/>
      <c r="B968" s="16"/>
      <c r="C968" s="16"/>
      <c r="D968" s="16"/>
      <c r="E968" s="16"/>
    </row>
    <row r="969" spans="1:5" ht="16.5">
      <c r="A969" s="16"/>
      <c r="B969" s="16"/>
      <c r="C969" s="16"/>
      <c r="D969" s="16"/>
      <c r="E969" s="16"/>
    </row>
    <row r="970" spans="1:5" ht="16.5">
      <c r="A970" s="16"/>
      <c r="B970" s="16"/>
      <c r="C970" s="16"/>
      <c r="D970" s="16"/>
      <c r="E970" s="16"/>
    </row>
    <row r="971" spans="1:5" ht="16.5">
      <c r="A971" s="16"/>
      <c r="B971" s="16"/>
      <c r="C971" s="16"/>
      <c r="D971" s="16"/>
      <c r="E971" s="16"/>
    </row>
    <row r="972" spans="1:5" ht="16.5">
      <c r="A972" s="16"/>
      <c r="B972" s="16"/>
      <c r="C972" s="16"/>
      <c r="D972" s="16"/>
      <c r="E972" s="16"/>
    </row>
    <row r="973" spans="1:5" ht="16.5">
      <c r="A973" s="16"/>
      <c r="B973" s="16"/>
      <c r="C973" s="16"/>
      <c r="D973" s="16"/>
      <c r="E973" s="16"/>
    </row>
    <row r="974" spans="1:5" ht="16.5">
      <c r="A974" s="16"/>
      <c r="B974" s="16"/>
      <c r="C974" s="16"/>
      <c r="D974" s="16"/>
      <c r="E974" s="16"/>
    </row>
    <row r="975" spans="1:5" ht="16.5">
      <c r="A975" s="16"/>
      <c r="B975" s="16"/>
      <c r="C975" s="16"/>
      <c r="D975" s="16"/>
      <c r="E975" s="16"/>
    </row>
    <row r="976" spans="1:5" ht="16.5">
      <c r="A976" s="16"/>
      <c r="B976" s="16"/>
      <c r="C976" s="16"/>
      <c r="D976" s="16"/>
      <c r="E976" s="16"/>
    </row>
    <row r="977" spans="1:5" ht="16.5">
      <c r="A977" s="16"/>
      <c r="B977" s="16"/>
      <c r="C977" s="16"/>
      <c r="D977" s="16"/>
      <c r="E977" s="16"/>
    </row>
    <row r="978" spans="1:5" ht="16.5">
      <c r="A978" s="16"/>
      <c r="B978" s="16"/>
      <c r="C978" s="16"/>
      <c r="D978" s="16"/>
      <c r="E978" s="16"/>
    </row>
    <row r="979" spans="1:5" ht="16.5">
      <c r="A979" s="16"/>
      <c r="B979" s="16"/>
      <c r="C979" s="16"/>
      <c r="D979" s="16"/>
      <c r="E979" s="16"/>
    </row>
    <row r="980" spans="1:5" ht="16.5">
      <c r="A980" s="16"/>
      <c r="B980" s="16"/>
      <c r="C980" s="16"/>
      <c r="D980" s="16"/>
      <c r="E980" s="16"/>
    </row>
    <row r="981" spans="1:5" ht="16.5">
      <c r="A981" s="16"/>
      <c r="B981" s="16"/>
      <c r="C981" s="16"/>
      <c r="D981" s="16"/>
      <c r="E981" s="16"/>
    </row>
    <row r="982" spans="1:5" ht="16.5">
      <c r="A982" s="16"/>
      <c r="B982" s="16"/>
      <c r="C982" s="16"/>
      <c r="D982" s="16"/>
      <c r="E982" s="16"/>
    </row>
    <row r="983" spans="1:5" ht="16.5">
      <c r="A983" s="16"/>
      <c r="B983" s="16"/>
      <c r="C983" s="16"/>
      <c r="D983" s="16"/>
      <c r="E983" s="16"/>
    </row>
    <row r="984" spans="1:5" ht="16.5">
      <c r="A984" s="16"/>
      <c r="B984" s="16"/>
      <c r="C984" s="16"/>
      <c r="D984" s="16"/>
      <c r="E984" s="16"/>
    </row>
    <row r="985" spans="1:5" ht="16.5">
      <c r="A985" s="16"/>
      <c r="B985" s="16"/>
      <c r="C985" s="16"/>
      <c r="D985" s="16"/>
      <c r="E985" s="16"/>
    </row>
    <row r="986" spans="1:5" ht="16.5">
      <c r="A986" s="16"/>
      <c r="B986" s="16"/>
      <c r="C986" s="16"/>
      <c r="D986" s="16"/>
      <c r="E986" s="16"/>
    </row>
    <row r="987" spans="1:5" ht="16.5">
      <c r="A987" s="16"/>
      <c r="B987" s="16"/>
      <c r="C987" s="16"/>
      <c r="D987" s="16"/>
      <c r="E987" s="16"/>
    </row>
    <row r="988" spans="1:5" ht="16.5">
      <c r="A988" s="16"/>
      <c r="B988" s="16"/>
      <c r="C988" s="16"/>
      <c r="D988" s="16"/>
      <c r="E988" s="16"/>
    </row>
    <row r="989" spans="1:5" ht="16.5">
      <c r="A989" s="16"/>
      <c r="B989" s="16"/>
      <c r="C989" s="16"/>
      <c r="D989" s="16"/>
      <c r="E989" s="16"/>
    </row>
    <row r="990" spans="1:5" ht="16.5">
      <c r="A990" s="16"/>
      <c r="B990" s="16"/>
      <c r="C990" s="16"/>
      <c r="D990" s="16"/>
      <c r="E990" s="16"/>
    </row>
    <row r="991" spans="1:5" ht="16.5">
      <c r="A991" s="16"/>
      <c r="B991" s="16"/>
      <c r="C991" s="16"/>
      <c r="D991" s="16"/>
      <c r="E991" s="16"/>
    </row>
    <row r="992" spans="1:5" ht="16.5">
      <c r="A992" s="16"/>
      <c r="B992" s="16"/>
      <c r="C992" s="16"/>
      <c r="D992" s="16"/>
      <c r="E992" s="16"/>
    </row>
    <row r="993" spans="1:5" ht="16.5">
      <c r="A993" s="16"/>
      <c r="B993" s="16"/>
      <c r="C993" s="16"/>
      <c r="D993" s="16"/>
      <c r="E993" s="16"/>
    </row>
    <row r="994" spans="1:5" ht="16.5">
      <c r="A994" s="16"/>
      <c r="B994" s="16"/>
      <c r="C994" s="16"/>
      <c r="D994" s="16"/>
      <c r="E994" s="16"/>
    </row>
    <row r="995" spans="1:5" ht="16.5">
      <c r="A995" s="16"/>
      <c r="B995" s="16"/>
      <c r="C995" s="16"/>
      <c r="D995" s="16"/>
      <c r="E995" s="16"/>
    </row>
    <row r="996" spans="1:5" ht="16.5">
      <c r="A996" s="16"/>
      <c r="B996" s="16"/>
      <c r="C996" s="16"/>
      <c r="D996" s="16"/>
      <c r="E996" s="16"/>
    </row>
    <row r="997" spans="1:5" ht="16.5">
      <c r="A997" s="16"/>
      <c r="B997" s="16"/>
      <c r="C997" s="16"/>
      <c r="D997" s="16"/>
      <c r="E997" s="16"/>
    </row>
    <row r="998" spans="1:5" ht="16.5">
      <c r="A998" s="16"/>
      <c r="B998" s="16"/>
      <c r="C998" s="16"/>
      <c r="D998" s="16"/>
      <c r="E998" s="16"/>
    </row>
    <row r="999" spans="1:5" ht="16.5">
      <c r="A999" s="16"/>
      <c r="B999" s="16"/>
      <c r="C999" s="16"/>
      <c r="D999" s="16"/>
      <c r="E999" s="16"/>
    </row>
    <row r="1000" spans="1:5" ht="16.5">
      <c r="A1000" s="16"/>
      <c r="B1000" s="16"/>
      <c r="C1000" s="16"/>
      <c r="D1000" s="16"/>
      <c r="E1000" s="16"/>
    </row>
    <row r="1001" spans="1:5" ht="16.5">
      <c r="A1001" s="16"/>
      <c r="B1001" s="16"/>
      <c r="C1001" s="16"/>
      <c r="D1001" s="16"/>
      <c r="E1001" s="16"/>
    </row>
    <row r="1002" spans="1:5" ht="16.5">
      <c r="A1002" s="16"/>
      <c r="B1002" s="16"/>
      <c r="C1002" s="16"/>
      <c r="D1002" s="16"/>
      <c r="E1002" s="16"/>
    </row>
    <row r="1003" spans="1:5" ht="16.5">
      <c r="A1003" s="16"/>
      <c r="B1003" s="16"/>
      <c r="C1003" s="16"/>
      <c r="D1003" s="16"/>
      <c r="E1003" s="16"/>
    </row>
    <row r="1004" spans="1:5" ht="16.5">
      <c r="A1004" s="16"/>
      <c r="B1004" s="16"/>
      <c r="C1004" s="16"/>
      <c r="D1004" s="16"/>
      <c r="E1004" s="16"/>
    </row>
    <row r="1005" spans="1:5" ht="16.5">
      <c r="A1005" s="16"/>
      <c r="B1005" s="16"/>
      <c r="C1005" s="16"/>
      <c r="D1005" s="16"/>
      <c r="E1005" s="16"/>
    </row>
    <row r="1006" spans="1:5" ht="16.5">
      <c r="A1006" s="16"/>
      <c r="B1006" s="16"/>
      <c r="C1006" s="16"/>
      <c r="D1006" s="16"/>
      <c r="E1006" s="16"/>
    </row>
    <row r="1007" spans="1:5" ht="16.5">
      <c r="A1007" s="16"/>
      <c r="B1007" s="16"/>
      <c r="C1007" s="16"/>
      <c r="D1007" s="16"/>
      <c r="E1007" s="16"/>
    </row>
    <row r="1008" spans="1:5" ht="16.5">
      <c r="A1008" s="16"/>
      <c r="B1008" s="16"/>
      <c r="C1008" s="16"/>
      <c r="D1008" s="16"/>
      <c r="E1008" s="16"/>
    </row>
    <row r="1009" spans="1:5" ht="16.5">
      <c r="A1009" s="16"/>
      <c r="B1009" s="16"/>
      <c r="C1009" s="16"/>
      <c r="D1009" s="16"/>
      <c r="E1009" s="16"/>
    </row>
    <row r="1010" spans="1:5" ht="16.5">
      <c r="A1010" s="16"/>
      <c r="B1010" s="16"/>
      <c r="C1010" s="16"/>
      <c r="D1010" s="16"/>
      <c r="E1010" s="16"/>
    </row>
    <row r="1011" spans="1:5" ht="16.5">
      <c r="A1011" s="16"/>
      <c r="B1011" s="16"/>
      <c r="C1011" s="16"/>
      <c r="D1011" s="16"/>
      <c r="E1011" s="16"/>
    </row>
    <row r="1012" spans="1:5" ht="16.5">
      <c r="A1012" s="16"/>
      <c r="B1012" s="16"/>
      <c r="C1012" s="16"/>
      <c r="D1012" s="16"/>
      <c r="E1012" s="16"/>
    </row>
    <row r="1013" spans="1:5" ht="16.5">
      <c r="A1013" s="16"/>
      <c r="B1013" s="16"/>
      <c r="C1013" s="16"/>
      <c r="D1013" s="16"/>
      <c r="E1013" s="16"/>
    </row>
    <row r="1014" spans="1:5" ht="16.5">
      <c r="A1014" s="16"/>
      <c r="B1014" s="16"/>
      <c r="C1014" s="16"/>
      <c r="D1014" s="16"/>
      <c r="E1014" s="16"/>
    </row>
    <row r="1015" spans="1:5" ht="16.5">
      <c r="A1015" s="16"/>
      <c r="B1015" s="16"/>
      <c r="C1015" s="16"/>
      <c r="D1015" s="16"/>
      <c r="E1015" s="16"/>
    </row>
    <row r="1016" spans="1:5" ht="16.5">
      <c r="A1016" s="16"/>
      <c r="B1016" s="16"/>
      <c r="C1016" s="16"/>
      <c r="D1016" s="16"/>
      <c r="E1016" s="16"/>
    </row>
    <row r="1017" spans="1:5" ht="16.5">
      <c r="A1017" s="16"/>
      <c r="B1017" s="16"/>
      <c r="C1017" s="16"/>
      <c r="D1017" s="16"/>
      <c r="E1017" s="16"/>
    </row>
    <row r="1018" spans="1:5" ht="16.5">
      <c r="A1018" s="16"/>
      <c r="B1018" s="16"/>
      <c r="C1018" s="16"/>
      <c r="D1018" s="16"/>
      <c r="E1018" s="16"/>
    </row>
    <row r="1019" spans="1:5" ht="16.5">
      <c r="A1019" s="16"/>
      <c r="B1019" s="16"/>
      <c r="C1019" s="16"/>
      <c r="D1019" s="16"/>
      <c r="E1019" s="16"/>
    </row>
    <row r="1020" spans="1:5" ht="16.5">
      <c r="A1020" s="16"/>
      <c r="B1020" s="16"/>
      <c r="C1020" s="16"/>
      <c r="D1020" s="16"/>
      <c r="E1020" s="16"/>
    </row>
    <row r="1021" spans="1:5" ht="16.5">
      <c r="A1021" s="16"/>
      <c r="B1021" s="16"/>
      <c r="C1021" s="16"/>
      <c r="D1021" s="16"/>
      <c r="E1021" s="16"/>
    </row>
    <row r="1022" spans="1:5" ht="16.5">
      <c r="A1022" s="16"/>
      <c r="B1022" s="16"/>
      <c r="C1022" s="16"/>
      <c r="D1022" s="16"/>
      <c r="E1022" s="16"/>
    </row>
    <row r="1023" spans="1:5" ht="16.5">
      <c r="A1023" s="16"/>
      <c r="B1023" s="16"/>
      <c r="C1023" s="16"/>
      <c r="D1023" s="16"/>
      <c r="E1023" s="16"/>
    </row>
    <row r="1024" spans="1:5" ht="16.5">
      <c r="A1024" s="16"/>
      <c r="B1024" s="16"/>
      <c r="C1024" s="16"/>
      <c r="D1024" s="16"/>
      <c r="E1024" s="16"/>
    </row>
    <row r="1025" spans="1:5" ht="16.5">
      <c r="A1025" s="16"/>
      <c r="B1025" s="16"/>
      <c r="C1025" s="16"/>
      <c r="D1025" s="16"/>
      <c r="E1025" s="16"/>
    </row>
    <row r="1026" spans="1:5" ht="16.5">
      <c r="A1026" s="16"/>
      <c r="B1026" s="16"/>
      <c r="C1026" s="16"/>
      <c r="D1026" s="16"/>
      <c r="E1026" s="16"/>
    </row>
    <row r="1027" spans="1:5" ht="16.5">
      <c r="A1027" s="16"/>
      <c r="B1027" s="16"/>
      <c r="C1027" s="16"/>
      <c r="D1027" s="16"/>
      <c r="E1027" s="16"/>
    </row>
    <row r="1028" spans="1:5" ht="16.5">
      <c r="A1028" s="16"/>
      <c r="B1028" s="16"/>
      <c r="C1028" s="16"/>
      <c r="D1028" s="16"/>
      <c r="E1028" s="16"/>
    </row>
    <row r="1029" spans="1:5" ht="16.5">
      <c r="A1029" s="16"/>
      <c r="B1029" s="16"/>
      <c r="C1029" s="16"/>
      <c r="D1029" s="16"/>
      <c r="E1029" s="16"/>
    </row>
    <row r="1030" spans="1:5" ht="16.5">
      <c r="A1030" s="16"/>
      <c r="B1030" s="16"/>
      <c r="C1030" s="16"/>
      <c r="D1030" s="16"/>
      <c r="E1030" s="16"/>
    </row>
    <row r="1031" spans="1:5" ht="16.5">
      <c r="A1031" s="16"/>
      <c r="B1031" s="16"/>
      <c r="C1031" s="16"/>
      <c r="D1031" s="16"/>
      <c r="E1031" s="16"/>
    </row>
    <row r="1032" spans="1:5" ht="16.5">
      <c r="A1032" s="16"/>
      <c r="B1032" s="16"/>
      <c r="C1032" s="16"/>
      <c r="D1032" s="16"/>
      <c r="E1032" s="16"/>
    </row>
    <row r="1033" spans="1:5" ht="16.5">
      <c r="A1033" s="16"/>
      <c r="B1033" s="16"/>
      <c r="C1033" s="16"/>
      <c r="D1033" s="16"/>
      <c r="E1033" s="16"/>
    </row>
    <row r="1034" spans="1:5" ht="16.5">
      <c r="A1034" s="16"/>
      <c r="B1034" s="16"/>
      <c r="C1034" s="16"/>
      <c r="D1034" s="16"/>
      <c r="E1034" s="16"/>
    </row>
    <row r="1035" spans="1:5" ht="16.5">
      <c r="A1035" s="16"/>
      <c r="B1035" s="16"/>
      <c r="C1035" s="16"/>
      <c r="D1035" s="16"/>
      <c r="E1035" s="16"/>
    </row>
    <row r="1036" spans="1:5" ht="16.5">
      <c r="A1036" s="16"/>
      <c r="B1036" s="16"/>
      <c r="C1036" s="16"/>
      <c r="D1036" s="16"/>
      <c r="E1036" s="16"/>
    </row>
    <row r="1037" spans="1:5" ht="16.5">
      <c r="A1037" s="16"/>
      <c r="B1037" s="16"/>
      <c r="C1037" s="16"/>
      <c r="D1037" s="16"/>
      <c r="E1037" s="16"/>
    </row>
    <row r="1038" spans="1:5" ht="16.5">
      <c r="A1038" s="16"/>
      <c r="B1038" s="16"/>
      <c r="C1038" s="16"/>
      <c r="D1038" s="16"/>
      <c r="E1038" s="16"/>
    </row>
    <row r="1039" spans="1:5" ht="16.5">
      <c r="A1039" s="16"/>
      <c r="B1039" s="16"/>
      <c r="C1039" s="16"/>
      <c r="D1039" s="16"/>
      <c r="E1039" s="16"/>
    </row>
    <row r="1040" spans="1:5" ht="16.5">
      <c r="A1040" s="16"/>
      <c r="B1040" s="16"/>
      <c r="C1040" s="16"/>
      <c r="D1040" s="16"/>
      <c r="E1040" s="16"/>
    </row>
    <row r="1041" spans="1:5" ht="16.5">
      <c r="A1041" s="16"/>
      <c r="B1041" s="16"/>
      <c r="C1041" s="16"/>
      <c r="D1041" s="16"/>
      <c r="E1041" s="16"/>
    </row>
    <row r="1042" spans="1:5" ht="16.5">
      <c r="A1042" s="16"/>
      <c r="B1042" s="16"/>
      <c r="C1042" s="16"/>
      <c r="D1042" s="16"/>
      <c r="E1042" s="16"/>
    </row>
    <row r="1043" spans="1:5" ht="16.5">
      <c r="A1043" s="16"/>
      <c r="B1043" s="16"/>
      <c r="C1043" s="16"/>
      <c r="D1043" s="16"/>
      <c r="E1043" s="16"/>
    </row>
    <row r="1044" spans="1:5" ht="16.5">
      <c r="A1044" s="16"/>
      <c r="B1044" s="16"/>
      <c r="C1044" s="16"/>
      <c r="D1044" s="16"/>
      <c r="E1044" s="16"/>
    </row>
    <row r="1045" spans="1:5" ht="16.5">
      <c r="A1045" s="16"/>
      <c r="B1045" s="16"/>
      <c r="C1045" s="16"/>
      <c r="D1045" s="16"/>
      <c r="E1045" s="16"/>
    </row>
    <row r="1046" spans="1:5" ht="16.5">
      <c r="A1046" s="16"/>
      <c r="B1046" s="16"/>
      <c r="C1046" s="16"/>
      <c r="D1046" s="16"/>
      <c r="E1046" s="16"/>
    </row>
    <row r="1047" spans="1:5" ht="16.5">
      <c r="A1047" s="16"/>
      <c r="B1047" s="16"/>
      <c r="C1047" s="16"/>
      <c r="D1047" s="16"/>
      <c r="E1047" s="16"/>
    </row>
    <row r="1048" spans="1:5" ht="16.5">
      <c r="A1048" s="16"/>
      <c r="B1048" s="16"/>
      <c r="C1048" s="16"/>
      <c r="D1048" s="16"/>
      <c r="E1048" s="16"/>
    </row>
    <row r="1049" spans="1:5" ht="16.5">
      <c r="A1049" s="16"/>
      <c r="B1049" s="16"/>
      <c r="C1049" s="16"/>
      <c r="D1049" s="16"/>
      <c r="E1049" s="16"/>
    </row>
    <row r="1050" spans="1:5" ht="16.5">
      <c r="A1050" s="16"/>
      <c r="B1050" s="16"/>
      <c r="C1050" s="16"/>
      <c r="D1050" s="16"/>
      <c r="E1050" s="16"/>
    </row>
    <row r="1051" spans="1:5" ht="16.5">
      <c r="A1051" s="16"/>
      <c r="B1051" s="16"/>
      <c r="C1051" s="16"/>
      <c r="D1051" s="16"/>
      <c r="E1051" s="16"/>
    </row>
    <row r="1052" spans="1:5" ht="16.5">
      <c r="A1052" s="16"/>
      <c r="B1052" s="16"/>
      <c r="C1052" s="16"/>
      <c r="D1052" s="16"/>
      <c r="E1052" s="16"/>
    </row>
    <row r="1053" spans="1:5" ht="16.5">
      <c r="A1053" s="16"/>
      <c r="B1053" s="16"/>
      <c r="C1053" s="16"/>
      <c r="D1053" s="16"/>
      <c r="E1053" s="16"/>
    </row>
    <row r="1054" spans="1:5" ht="16.5">
      <c r="A1054" s="16"/>
      <c r="B1054" s="16"/>
      <c r="C1054" s="16"/>
      <c r="D1054" s="16"/>
      <c r="E1054" s="16"/>
    </row>
    <row r="1055" spans="1:5" ht="16.5">
      <c r="A1055" s="16"/>
      <c r="B1055" s="16"/>
      <c r="C1055" s="16"/>
      <c r="D1055" s="16"/>
      <c r="E1055" s="16"/>
    </row>
    <row r="1056" spans="1:5" ht="16.5">
      <c r="A1056" s="16"/>
      <c r="B1056" s="16"/>
      <c r="C1056" s="16"/>
      <c r="D1056" s="16"/>
      <c r="E1056" s="16"/>
    </row>
    <row r="1057" spans="1:5" ht="16.5">
      <c r="A1057" s="16"/>
      <c r="B1057" s="16"/>
      <c r="C1057" s="16"/>
      <c r="D1057" s="16"/>
      <c r="E1057" s="16"/>
    </row>
    <row r="1058" spans="1:5" ht="16.5">
      <c r="A1058" s="16"/>
      <c r="B1058" s="16"/>
      <c r="C1058" s="16"/>
      <c r="D1058" s="16"/>
      <c r="E1058" s="16"/>
    </row>
    <row r="1059" spans="1:5" ht="16.5">
      <c r="A1059" s="16"/>
      <c r="B1059" s="16"/>
      <c r="C1059" s="16"/>
      <c r="D1059" s="16"/>
      <c r="E1059" s="16"/>
    </row>
    <row r="1060" spans="1:5" ht="16.5">
      <c r="A1060" s="16"/>
      <c r="B1060" s="16"/>
      <c r="C1060" s="16"/>
      <c r="D1060" s="16"/>
      <c r="E1060" s="16"/>
    </row>
    <row r="1061" spans="1:5" ht="16.5">
      <c r="A1061" s="16"/>
      <c r="B1061" s="16"/>
      <c r="C1061" s="16"/>
      <c r="D1061" s="16"/>
      <c r="E1061" s="16"/>
    </row>
    <row r="1062" spans="1:5" ht="16.5">
      <c r="A1062" s="16"/>
      <c r="B1062" s="16"/>
      <c r="C1062" s="16"/>
      <c r="D1062" s="16"/>
      <c r="E1062" s="16"/>
    </row>
    <row r="1063" spans="2:5" ht="16.5">
      <c r="B1063" s="16"/>
      <c r="C1063" s="16"/>
      <c r="D1063" s="16"/>
      <c r="E1063" s="16"/>
    </row>
  </sheetData>
  <mergeCells count="4">
    <mergeCell ref="A162:E162"/>
    <mergeCell ref="A7:E7"/>
    <mergeCell ref="C9:E9"/>
    <mergeCell ref="H9:K9"/>
  </mergeCells>
  <printOptions horizontalCentered="1"/>
  <pageMargins left="0.21" right="0.25" top="0.5" bottom="0.28" header="0.5" footer="0.28"/>
  <pageSetup fitToHeight="4" horizontalDpi="600" verticalDpi="600" orientation="landscape" scale="60" r:id="rId1"/>
  <headerFooter alignWithMargins="0">
    <oddHeader>&amp;R&amp;"Book Antiqua,Bold"ATTACHMENT I</oddHeader>
    <oddFooter>&amp;C &amp;P</oddFooter>
  </headerFooter>
  <rowBreaks count="3" manualBreakCount="3">
    <brk id="49" max="12" man="1"/>
    <brk id="80" max="12" man="1"/>
    <brk id="11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FLDOE</dc:creator>
  <cp:keywords/>
  <dc:description/>
  <cp:lastModifiedBy>FLDOE</cp:lastModifiedBy>
  <cp:lastPrinted>2010-03-09T13:29:14Z</cp:lastPrinted>
  <dcterms:created xsi:type="dcterms:W3CDTF">2010-01-06T19:04:26Z</dcterms:created>
  <dcterms:modified xsi:type="dcterms:W3CDTF">2010-03-10T17:35:48Z</dcterms:modified>
  <cp:category/>
  <cp:version/>
  <cp:contentType/>
  <cp:contentStatus/>
</cp:coreProperties>
</file>