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60" windowHeight="6300" tabRatio="800" activeTab="1"/>
  </bookViews>
  <sheets>
    <sheet name="UF" sheetId="1" r:id="rId1"/>
    <sheet name="FSU Parking" sheetId="2" r:id="rId2"/>
    <sheet name="FSU Housing" sheetId="3" r:id="rId3"/>
    <sheet name="FAMU SSC" sheetId="4" r:id="rId4"/>
    <sheet name="FAMU Housing" sheetId="5" r:id="rId5"/>
    <sheet name="FAMU Parking" sheetId="6" r:id="rId6"/>
    <sheet name="USF Parking" sheetId="7" r:id="rId7"/>
    <sheet name="USF Bookstore" sheetId="8" r:id="rId8"/>
    <sheet name="FAU Apartments" sheetId="9" r:id="rId9"/>
    <sheet name="FAU GP Towers" sheetId="10" r:id="rId10"/>
    <sheet name="FAU HP Towers" sheetId="11" r:id="rId11"/>
    <sheet name="FAU IR Towers" sheetId="12" r:id="rId12"/>
    <sheet name="UCF Bookstore" sheetId="13" r:id="rId13"/>
    <sheet name="UCF Health Center" sheetId="14" r:id="rId14"/>
    <sheet name="UCF Housing" sheetId="15" r:id="rId15"/>
    <sheet name="UCF Parking" sheetId="16" r:id="rId16"/>
    <sheet name="FIU" sheetId="17" r:id="rId17"/>
  </sheets>
  <definedNames>
    <definedName name="_xlnm.Print_Area" localSheetId="0">'UF'!$A$1:$E$66</definedName>
  </definedNames>
  <calcPr fullCalcOnLoad="1"/>
</workbook>
</file>

<file path=xl/sharedStrings.xml><?xml version="1.0" encoding="utf-8"?>
<sst xmlns="http://schemas.openxmlformats.org/spreadsheetml/2006/main" count="1088" uniqueCount="100">
  <si>
    <t>Actual</t>
  </si>
  <si>
    <t>Estimated</t>
  </si>
  <si>
    <t>2007-08</t>
  </si>
  <si>
    <t>Projected</t>
  </si>
  <si>
    <t>1.</t>
  </si>
  <si>
    <t xml:space="preserve">     Liquid</t>
  </si>
  <si>
    <t xml:space="preserve">     Investments</t>
  </si>
  <si>
    <t>A. Operating Cash Carried Forward:</t>
  </si>
  <si>
    <t>Sub-Total:</t>
  </si>
  <si>
    <t>B. Replacement Reserve Forward:</t>
  </si>
  <si>
    <t xml:space="preserve">    Bond Covenants (FM and Equipment)</t>
  </si>
  <si>
    <t xml:space="preserve">    Other</t>
  </si>
  <si>
    <t>2.</t>
  </si>
  <si>
    <t>CURRENT YEAR REVENUE:</t>
  </si>
  <si>
    <t>* Revenue</t>
  </si>
  <si>
    <t>Interest Income</t>
  </si>
  <si>
    <t>Other Income</t>
  </si>
  <si>
    <t>3.</t>
  </si>
  <si>
    <t>4.</t>
  </si>
  <si>
    <t>EXPENDITURES</t>
  </si>
  <si>
    <t>Salaries and Matching</t>
  </si>
  <si>
    <t>Other Personal Services</t>
  </si>
  <si>
    <t>Operating Expense</t>
  </si>
  <si>
    <t>Repairs and Maintenance</t>
  </si>
  <si>
    <t>Debt Service</t>
  </si>
  <si>
    <t>Repair and Replacement Expense</t>
  </si>
  <si>
    <t>Operating Capital Outlay</t>
  </si>
  <si>
    <t>TOTAL EXPENDITURES:</t>
  </si>
  <si>
    <t>5.</t>
  </si>
  <si>
    <t>TRANSFERS TO REPLACEMENT RESERVES</t>
  </si>
  <si>
    <t>Bond Covenants (FM and Equipment)</t>
  </si>
  <si>
    <t>Other</t>
  </si>
  <si>
    <t>TRANSFERS FROM REPLACEMENT RESERVES</t>
  </si>
  <si>
    <t>6.</t>
  </si>
  <si>
    <t>7.</t>
  </si>
  <si>
    <t>8.</t>
  </si>
  <si>
    <t>9.</t>
  </si>
  <si>
    <t>* Revenue as outlined in the Bond Covenants to support the debt servicing of the bonds.</t>
  </si>
  <si>
    <t>SUMMARY OF ENDING REVENUES (7 +8)</t>
  </si>
  <si>
    <t>SUMMARY OF AVAILABLE REVENUES (1 +2):</t>
  </si>
  <si>
    <t>TOTAL CARRIED FORWARD (A +B):</t>
  </si>
  <si>
    <t>INCOME AND EXPENDITURE STATEMENT</t>
  </si>
  <si>
    <t>TOTAL CURRENT YEAR REVENUE:</t>
  </si>
  <si>
    <t>ENDING REPLACEMENT RESERVES (1B +5 -6)</t>
  </si>
  <si>
    <t>ENDING OPERATING CASH (1A +2 -4 -5)</t>
  </si>
  <si>
    <t>2008-09</t>
  </si>
  <si>
    <r>
      <t>REVENUE CARRIED FORWARD</t>
    </r>
    <r>
      <rPr>
        <b/>
        <vertAlign val="superscript"/>
        <sz val="11"/>
        <rFont val="Book Antiqua"/>
        <family val="1"/>
      </rPr>
      <t>1</t>
    </r>
  </si>
  <si>
    <t>(i.e. post-closing adjusting entries, etc.).</t>
  </si>
  <si>
    <t>Please provide a narrative explanation / reconciliation of any differences between the ending cash and reserves</t>
  </si>
  <si>
    <t>balances for one fiscal period, and the beginning cash and reserve amounts for the subsequent fiscal period.</t>
  </si>
  <si>
    <t>UNIVERSITY:  University of Florida</t>
  </si>
  <si>
    <t>BOND TITLE:  Parking Revenue Bonds Series 1993, 1998, 2007A</t>
  </si>
  <si>
    <t>AUXILIARY FACILITY (IES):  University Transportation and Parking Services</t>
  </si>
  <si>
    <t xml:space="preserve">     Prior Year Adjustments (see footnote)</t>
  </si>
  <si>
    <t>UNIVERSITY:  Florida State University</t>
  </si>
  <si>
    <t>BOND TITLE:  Parking Facility Revenue Bonds, Series 2001, 2003A, 2003B, 2005A, 2007A</t>
  </si>
  <si>
    <t>AUXILIARY FACILITY (IES):  Parking and Transportation Services</t>
  </si>
  <si>
    <t>BOND TITLE:  Housing System Bond Series 1993, 2001, 2001A, 2004A, 2005A</t>
  </si>
  <si>
    <t>AUXILIARY FACILITY (IES):  University Housing System</t>
  </si>
  <si>
    <t>UNIVERSITY:  Florida A&amp;M University</t>
  </si>
  <si>
    <t>BOND TITLE:  Student Service Center Revenue Bonds Series 1997</t>
  </si>
  <si>
    <t>AUXILIARY FACILITY (IES):  Student Service Departments</t>
  </si>
  <si>
    <t>BOND TITLE:  1992 and 1996 Housing Revenue Bonds</t>
  </si>
  <si>
    <t>AUXILIARY FACILITY (IES):  Housing Department</t>
  </si>
  <si>
    <t>BOND TITLE:  Parking Facility Revenue Bonds</t>
  </si>
  <si>
    <t>AUXILIARY FACILITY (IES):  Parking Services</t>
  </si>
  <si>
    <t>UNIVERSITY: University of South Florida</t>
  </si>
  <si>
    <t>BOND TITLE:  Parking Revenue Bonds: Series 2002, 2004A, 2006A</t>
  </si>
  <si>
    <t>AUXILIARY FACILITY (IES):  Parking Garages 1, 2, 3, &amp; 4</t>
  </si>
  <si>
    <t>UNIVERSITY:  University of South Florida</t>
  </si>
  <si>
    <t>BOND TITLE:  Bookstore Revenue Bonds, Series 1994</t>
  </si>
  <si>
    <t>AUXILIARY FACILITY (IES):  Bookstore</t>
  </si>
  <si>
    <t>UNIVERSITY: Florida Atlantic University</t>
  </si>
  <si>
    <t>AUXILIARY FACILITY (IES):  Student Apartments Complex</t>
  </si>
  <si>
    <t>BOND TITLE:  FAU Housing Revenue Bonds, Series 2003</t>
  </si>
  <si>
    <t>Other Expense &amp; Transfers Out</t>
  </si>
  <si>
    <t>AUXILIARY FACILITY (IES):  Heritage Park Towers</t>
  </si>
  <si>
    <t>UNIVERSITY:  University of Central Florida</t>
  </si>
  <si>
    <t>AUXILIARY FACILITY (IES):  Parking Facilities</t>
  </si>
  <si>
    <t>UNIVERSITY:   University of Central Florida</t>
  </si>
  <si>
    <t>AUXILIARY FACILITY (IES):  Student Apartments</t>
  </si>
  <si>
    <t>AUXILIARY FACILITY (IES):  Student Health Center</t>
  </si>
  <si>
    <t>UNIVERSITY:  Florida International University</t>
  </si>
  <si>
    <t>BOND TITLE:  Parking Facility Revenue Bonds, Series 1995 and 1999</t>
  </si>
  <si>
    <t>AUXILIARY FACILITY (IES):  Parking Revenue Trust Fund</t>
  </si>
  <si>
    <t>AUXILIARY FACILITY (IES):   Indian River Towers</t>
  </si>
  <si>
    <t>BOND TITLE:  Student Health Center Series 2004A</t>
  </si>
  <si>
    <t>BOND TITLE:  Bookstore Revenue Bonds Series 1997</t>
  </si>
  <si>
    <t>BOND TITLE:  Parking Facilities Bonds Series 1995, 1997, 1999, 2000, 2004A</t>
  </si>
  <si>
    <t>2009-10</t>
  </si>
  <si>
    <t>Investment Income</t>
  </si>
  <si>
    <t>** Other Expense &amp; Transfers Out</t>
  </si>
  <si>
    <t>Includes transfer to reserve.</t>
  </si>
  <si>
    <t>**</t>
  </si>
  <si>
    <t>Reserve deposit requirements have been met as outlined in the Bond Covenants.</t>
  </si>
  <si>
    <t>AUXILIARY FACILITY (IES):  Glades Park Towers</t>
  </si>
  <si>
    <t>BOND TITLE:  FAU Housing Revenue Bonds, Series 2006A</t>
  </si>
  <si>
    <t>BOND TITLE:  FAU Housing Revenue Bonds, Series 2006B</t>
  </si>
  <si>
    <t>BOND TITLE:  Housing Revenue Certificates Series 1992, 1999, 2000, 2002, 2007A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</si>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</sst>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  <font>
      <b/>
      <sz val="10"/>
      <name val="Book Antiqua"/>
      <family val="1"/>
    </font>
    <font>
      <b/>
      <vertAlign val="superscript"/>
      <sz val="11"/>
      <name val="Book Antiqua"/>
      <family val="1"/>
    </font>
    <font>
      <b/>
      <sz val="12"/>
      <name val="Book Antiqua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2"/>
      <name val="Book Antiqua"/>
      <family val="1"/>
    </font>
    <font>
      <sz val="10"/>
      <color indexed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8" fontId="2" fillId="0" borderId="1" xfId="0" applyNumberFormat="1" applyFont="1" applyBorder="1" applyAlignment="1">
      <alignment/>
    </xf>
    <xf numFmtId="38" fontId="2" fillId="0" borderId="2" xfId="0" applyNumberFormat="1" applyFont="1" applyBorder="1" applyAlignment="1">
      <alignment/>
    </xf>
    <xf numFmtId="38" fontId="2" fillId="0" borderId="3" xfId="0" applyNumberFormat="1" applyFont="1" applyBorder="1" applyAlignment="1">
      <alignment/>
    </xf>
    <xf numFmtId="38" fontId="2" fillId="0" borderId="4" xfId="0" applyNumberFormat="1" applyFont="1" applyBorder="1" applyAlignment="1">
      <alignment/>
    </xf>
    <xf numFmtId="38" fontId="2" fillId="0" borderId="5" xfId="0" applyNumberFormat="1" applyFont="1" applyBorder="1" applyAlignment="1">
      <alignment/>
    </xf>
    <xf numFmtId="49" fontId="2" fillId="0" borderId="6" xfId="0" applyNumberFormat="1" applyFont="1" applyBorder="1" applyAlignment="1">
      <alignment horizontal="left"/>
    </xf>
    <xf numFmtId="49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2" fillId="0" borderId="7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38" fontId="2" fillId="2" borderId="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49" fontId="2" fillId="0" borderId="0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8" fontId="2" fillId="0" borderId="12" xfId="0" applyNumberFormat="1" applyFont="1" applyBorder="1" applyAlignment="1">
      <alignment/>
    </xf>
    <xf numFmtId="38" fontId="2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2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2" fillId="0" borderId="9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38" fontId="2" fillId="0" borderId="15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38" fontId="9" fillId="0" borderId="5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Q77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50</v>
      </c>
      <c r="B2" s="1"/>
      <c r="C2" s="2"/>
      <c r="D2" s="2"/>
      <c r="E2" s="4"/>
    </row>
    <row r="3" spans="1:5" ht="21" customHeight="1">
      <c r="A3" s="16" t="s">
        <v>51</v>
      </c>
      <c r="B3" s="1"/>
      <c r="C3" s="2"/>
      <c r="D3" s="2"/>
      <c r="E3" s="4"/>
    </row>
    <row r="4" spans="1:224" ht="21" customHeight="1">
      <c r="A4" s="16" t="s">
        <v>52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5470265</v>
      </c>
      <c r="D10" s="5">
        <v>5504323</v>
      </c>
      <c r="E10" s="5">
        <v>6372959</v>
      </c>
      <c r="H10" s="1"/>
      <c r="I10" s="1"/>
      <c r="J10" s="1"/>
      <c r="K10" s="1"/>
    </row>
    <row r="11" spans="1:11" ht="15">
      <c r="A11" s="17"/>
      <c r="B11" s="18" t="s">
        <v>6</v>
      </c>
      <c r="C11" s="5"/>
      <c r="D11" s="5"/>
      <c r="E11" s="5"/>
      <c r="H11" s="1"/>
      <c r="I11" s="1"/>
      <c r="J11" s="1"/>
      <c r="K11" s="1"/>
    </row>
    <row r="12" spans="1:11" ht="15.75" thickBot="1">
      <c r="A12" s="17"/>
      <c r="B12" s="18" t="s">
        <v>53</v>
      </c>
      <c r="C12" s="37">
        <v>-48</v>
      </c>
      <c r="D12" s="37"/>
      <c r="E12" s="37"/>
      <c r="H12" s="1"/>
      <c r="I12" s="1"/>
      <c r="J12" s="1"/>
      <c r="K12" s="1"/>
    </row>
    <row r="13" spans="1:11" ht="15">
      <c r="A13" s="17"/>
      <c r="B13" s="18" t="s">
        <v>8</v>
      </c>
      <c r="C13" s="7">
        <f>SUM(C10:C12)</f>
        <v>5470217</v>
      </c>
      <c r="D13" s="7">
        <f>SUM(D10:D12)</f>
        <v>5504323</v>
      </c>
      <c r="E13" s="7">
        <f>SUM(E10:E12)</f>
        <v>6372959</v>
      </c>
      <c r="H13" s="1"/>
      <c r="I13" s="1"/>
      <c r="J13" s="1"/>
      <c r="K13" s="1"/>
    </row>
    <row r="14" spans="1:5" ht="15">
      <c r="A14" s="17"/>
      <c r="B14" s="18"/>
      <c r="C14" s="5"/>
      <c r="D14" s="5"/>
      <c r="E14" s="5"/>
    </row>
    <row r="15" spans="1:5" ht="15">
      <c r="A15" s="17"/>
      <c r="B15" s="18" t="s">
        <v>9</v>
      </c>
      <c r="C15" s="22"/>
      <c r="D15" s="22"/>
      <c r="E15" s="22"/>
    </row>
    <row r="16" spans="1:5" ht="15">
      <c r="A16" s="17"/>
      <c r="B16" s="18" t="s">
        <v>10</v>
      </c>
      <c r="C16" s="5">
        <v>923292</v>
      </c>
      <c r="D16" s="5">
        <v>641599</v>
      </c>
      <c r="E16" s="5">
        <v>841599</v>
      </c>
    </row>
    <row r="17" spans="1:5" ht="15.75" thickBot="1">
      <c r="A17" s="17"/>
      <c r="B17" s="18" t="s">
        <v>11</v>
      </c>
      <c r="C17" s="6"/>
      <c r="D17" s="6"/>
      <c r="E17" s="6"/>
    </row>
    <row r="18" spans="1:5" ht="15">
      <c r="A18" s="17"/>
      <c r="B18" s="18" t="s">
        <v>8</v>
      </c>
      <c r="C18" s="7">
        <f>SUM(C16:C17)</f>
        <v>923292</v>
      </c>
      <c r="D18" s="7">
        <f>SUM(D16:D17)</f>
        <v>641599</v>
      </c>
      <c r="E18" s="7">
        <f>SUM(E16:E17)</f>
        <v>841599</v>
      </c>
    </row>
    <row r="19" spans="1:5" ht="15">
      <c r="A19" s="17"/>
      <c r="B19" s="18"/>
      <c r="C19" s="5"/>
      <c r="D19" s="5"/>
      <c r="E19" s="5"/>
    </row>
    <row r="20" spans="1:5" ht="15">
      <c r="A20" s="17"/>
      <c r="B20" s="18" t="s">
        <v>40</v>
      </c>
      <c r="C20" s="5">
        <f>+C13+C18</f>
        <v>6393509</v>
      </c>
      <c r="D20" s="5">
        <f>+D13+D18</f>
        <v>6145922</v>
      </c>
      <c r="E20" s="5">
        <f>+E13+E18</f>
        <v>7214558</v>
      </c>
    </row>
    <row r="21" spans="1:5" ht="15">
      <c r="A21" s="17"/>
      <c r="B21" s="18"/>
      <c r="C21" s="5"/>
      <c r="D21" s="5"/>
      <c r="E21" s="5"/>
    </row>
    <row r="22" spans="1:5" ht="15">
      <c r="A22" s="17" t="s">
        <v>12</v>
      </c>
      <c r="B22" s="18" t="s">
        <v>13</v>
      </c>
      <c r="C22" s="22"/>
      <c r="D22" s="22"/>
      <c r="E22" s="22"/>
    </row>
    <row r="23" spans="1:5" ht="15">
      <c r="A23" s="17"/>
      <c r="B23" s="18" t="s">
        <v>14</v>
      </c>
      <c r="C23" s="5">
        <v>9429537</v>
      </c>
      <c r="D23" s="5">
        <v>10859809</v>
      </c>
      <c r="E23" s="5">
        <v>11727897</v>
      </c>
    </row>
    <row r="24" spans="1:5" ht="15">
      <c r="A24" s="17"/>
      <c r="B24" s="18" t="s">
        <v>15</v>
      </c>
      <c r="C24" s="5">
        <v>338968</v>
      </c>
      <c r="D24" s="5">
        <v>175000</v>
      </c>
      <c r="E24" s="5">
        <v>175000</v>
      </c>
    </row>
    <row r="25" spans="1:5" ht="15.75" thickBot="1">
      <c r="A25" s="17"/>
      <c r="B25" s="18" t="s">
        <v>16</v>
      </c>
      <c r="C25" s="6">
        <v>18734</v>
      </c>
      <c r="D25" s="6">
        <v>3300</v>
      </c>
      <c r="E25" s="6">
        <v>3300</v>
      </c>
    </row>
    <row r="26" spans="1:5" ht="15">
      <c r="A26" s="17"/>
      <c r="B26" s="18" t="s">
        <v>42</v>
      </c>
      <c r="C26" s="7">
        <f>SUM(C23:C25)</f>
        <v>9787239</v>
      </c>
      <c r="D26" s="7">
        <f>SUM(D23:D25)</f>
        <v>11038109</v>
      </c>
      <c r="E26" s="7">
        <f>SUM(E23:E25)</f>
        <v>11906197</v>
      </c>
    </row>
    <row r="27" spans="1:5" ht="15">
      <c r="A27" s="17"/>
      <c r="B27" s="18"/>
      <c r="C27" s="5"/>
      <c r="D27" s="5"/>
      <c r="E27" s="5"/>
    </row>
    <row r="28" spans="1:5" ht="15.75" thickBot="1">
      <c r="A28" s="17" t="s">
        <v>17</v>
      </c>
      <c r="B28" s="18" t="s">
        <v>39</v>
      </c>
      <c r="C28" s="8">
        <f>+C20+C26</f>
        <v>16180748</v>
      </c>
      <c r="D28" s="8">
        <f>+D20+D26</f>
        <v>17184031</v>
      </c>
      <c r="E28" s="8">
        <f>+E20+E26</f>
        <v>19120755</v>
      </c>
    </row>
    <row r="29" spans="1:5" ht="15.75" thickTop="1">
      <c r="A29" s="17"/>
      <c r="B29" s="18"/>
      <c r="C29" s="7"/>
      <c r="D29" s="7"/>
      <c r="E29" s="7"/>
    </row>
    <row r="30" spans="1:5" ht="15">
      <c r="A30" s="17" t="s">
        <v>18</v>
      </c>
      <c r="B30" s="18" t="s">
        <v>19</v>
      </c>
      <c r="C30" s="22"/>
      <c r="D30" s="22"/>
      <c r="E30" s="22"/>
    </row>
    <row r="31" spans="1:5" ht="15">
      <c r="A31" s="17"/>
      <c r="B31" s="18" t="s">
        <v>20</v>
      </c>
      <c r="C31" s="5">
        <v>2187449</v>
      </c>
      <c r="D31" s="5">
        <v>2006050</v>
      </c>
      <c r="E31" s="5">
        <v>2246776</v>
      </c>
    </row>
    <row r="32" spans="1:5" ht="15">
      <c r="A32" s="17"/>
      <c r="B32" s="18" t="s">
        <v>21</v>
      </c>
      <c r="C32" s="5">
        <v>68507</v>
      </c>
      <c r="D32" s="5">
        <v>62376</v>
      </c>
      <c r="E32" s="5">
        <v>69861</v>
      </c>
    </row>
    <row r="33" spans="1:5" ht="15">
      <c r="A33" s="17"/>
      <c r="B33" s="18" t="s">
        <v>22</v>
      </c>
      <c r="C33" s="5">
        <v>1893169</v>
      </c>
      <c r="D33" s="5">
        <v>1807097</v>
      </c>
      <c r="E33" s="5">
        <v>2408196</v>
      </c>
    </row>
    <row r="34" spans="1:5" ht="15">
      <c r="A34" s="19"/>
      <c r="B34" s="18" t="s">
        <v>23</v>
      </c>
      <c r="C34" s="5">
        <v>193645</v>
      </c>
      <c r="D34" s="5">
        <v>617450</v>
      </c>
      <c r="E34" s="5">
        <v>678768</v>
      </c>
    </row>
    <row r="35" spans="1:5" ht="15">
      <c r="A35" s="19"/>
      <c r="B35" s="18" t="s">
        <v>24</v>
      </c>
      <c r="C35" s="5">
        <v>3059297</v>
      </c>
      <c r="D35" s="5">
        <v>3126500</v>
      </c>
      <c r="E35" s="5">
        <v>3600000</v>
      </c>
    </row>
    <row r="36" spans="1:5" ht="15">
      <c r="A36" s="17"/>
      <c r="B36" s="18" t="s">
        <v>25</v>
      </c>
      <c r="C36" s="5">
        <v>0</v>
      </c>
      <c r="D36" s="5">
        <v>0</v>
      </c>
      <c r="E36" s="5">
        <v>0</v>
      </c>
    </row>
    <row r="37" spans="1:5" ht="15">
      <c r="A37" s="17"/>
      <c r="B37" s="18" t="s">
        <v>26</v>
      </c>
      <c r="C37" s="5">
        <v>26066</v>
      </c>
      <c r="D37" s="5">
        <v>200000</v>
      </c>
      <c r="E37" s="5">
        <v>175000</v>
      </c>
    </row>
    <row r="38" spans="1:5" ht="15.75" thickBot="1">
      <c r="A38" s="17"/>
      <c r="B38" s="18" t="s">
        <v>75</v>
      </c>
      <c r="C38" s="6">
        <v>1250000</v>
      </c>
      <c r="D38" s="6">
        <v>1250000</v>
      </c>
      <c r="E38" s="6">
        <v>1450000</v>
      </c>
    </row>
    <row r="39" spans="1:5" ht="15">
      <c r="A39" s="17"/>
      <c r="B39" s="18" t="s">
        <v>27</v>
      </c>
      <c r="C39" s="7">
        <f>SUM(C31:C38)</f>
        <v>8678133</v>
      </c>
      <c r="D39" s="7">
        <f>SUM(D31:D38)</f>
        <v>9069473</v>
      </c>
      <c r="E39" s="7">
        <f>SUM(E31:E38)</f>
        <v>10628601</v>
      </c>
    </row>
    <row r="40" spans="1:5" ht="15">
      <c r="A40" s="17"/>
      <c r="B40" s="18"/>
      <c r="C40" s="5"/>
      <c r="D40" s="5"/>
      <c r="E40" s="5"/>
    </row>
    <row r="41" spans="1:5" ht="15">
      <c r="A41" s="17" t="s">
        <v>28</v>
      </c>
      <c r="B41" s="18" t="s">
        <v>29</v>
      </c>
      <c r="C41" s="22"/>
      <c r="D41" s="22"/>
      <c r="E41" s="22"/>
    </row>
    <row r="42" spans="1:5" ht="15">
      <c r="A42" s="17"/>
      <c r="B42" s="18" t="s">
        <v>30</v>
      </c>
      <c r="C42" s="5">
        <v>750000</v>
      </c>
      <c r="D42" s="5">
        <v>1100000</v>
      </c>
      <c r="E42" s="5">
        <v>900000</v>
      </c>
    </row>
    <row r="43" spans="1:5" ht="15.75" thickBot="1">
      <c r="A43" s="17"/>
      <c r="B43" s="18" t="s">
        <v>31</v>
      </c>
      <c r="C43" s="6">
        <v>325000</v>
      </c>
      <c r="D43" s="6"/>
      <c r="E43" s="6"/>
    </row>
    <row r="44" spans="1:5" ht="15">
      <c r="A44" s="17"/>
      <c r="B44" s="18" t="s">
        <v>8</v>
      </c>
      <c r="C44" s="7">
        <f>SUM(C42:C43)</f>
        <v>1075000</v>
      </c>
      <c r="D44" s="7">
        <f>SUM(D42:D43)</f>
        <v>1100000</v>
      </c>
      <c r="E44" s="7">
        <f>SUM(E42:E43)</f>
        <v>900000</v>
      </c>
    </row>
    <row r="45" spans="1:5" ht="15">
      <c r="A45" s="17"/>
      <c r="B45" s="18"/>
      <c r="C45" s="5"/>
      <c r="D45" s="5"/>
      <c r="E45" s="5"/>
    </row>
    <row r="46" spans="1:5" ht="15">
      <c r="A46" s="17" t="s">
        <v>33</v>
      </c>
      <c r="B46" s="18" t="s">
        <v>32</v>
      </c>
      <c r="C46" s="22"/>
      <c r="D46" s="22"/>
      <c r="E46" s="22"/>
    </row>
    <row r="47" spans="1:5" ht="15">
      <c r="A47" s="17"/>
      <c r="B47" s="18" t="s">
        <v>30</v>
      </c>
      <c r="C47" s="5">
        <v>1112543</v>
      </c>
      <c r="D47" s="5">
        <v>350000</v>
      </c>
      <c r="E47" s="5">
        <v>700000</v>
      </c>
    </row>
    <row r="48" spans="1:5" ht="15.75" thickBot="1">
      <c r="A48" s="17"/>
      <c r="B48" s="18" t="s">
        <v>31</v>
      </c>
      <c r="C48" s="6">
        <v>298540</v>
      </c>
      <c r="D48" s="6">
        <v>600000</v>
      </c>
      <c r="E48" s="6">
        <v>325000</v>
      </c>
    </row>
    <row r="49" spans="1:5" ht="15">
      <c r="A49" s="17"/>
      <c r="B49" s="18" t="s">
        <v>8</v>
      </c>
      <c r="C49" s="7">
        <f>SUM(C47:C48)</f>
        <v>1411083</v>
      </c>
      <c r="D49" s="7">
        <f>SUM(D47:D48)</f>
        <v>950000</v>
      </c>
      <c r="E49" s="7">
        <f>SUM(E47:E48)</f>
        <v>1025000</v>
      </c>
    </row>
    <row r="50" spans="1:5" ht="15">
      <c r="A50" s="17"/>
      <c r="B50" s="18"/>
      <c r="C50" s="5"/>
      <c r="D50" s="5"/>
      <c r="E50" s="5"/>
    </row>
    <row r="51" spans="1:5" ht="15">
      <c r="A51" s="17" t="s">
        <v>34</v>
      </c>
      <c r="B51" s="18" t="s">
        <v>43</v>
      </c>
      <c r="C51" s="22"/>
      <c r="D51" s="22"/>
      <c r="E51" s="22"/>
    </row>
    <row r="52" spans="1:5" ht="15">
      <c r="A52" s="17"/>
      <c r="B52" s="18" t="s">
        <v>30</v>
      </c>
      <c r="C52" s="5">
        <v>587209</v>
      </c>
      <c r="D52" s="5">
        <v>791599</v>
      </c>
      <c r="E52" s="5">
        <v>716599</v>
      </c>
    </row>
    <row r="53" spans="1:5" ht="15.75" thickBot="1">
      <c r="A53" s="17"/>
      <c r="B53" s="18" t="s">
        <v>90</v>
      </c>
      <c r="C53" s="6">
        <v>54390</v>
      </c>
      <c r="D53" s="6">
        <v>50000</v>
      </c>
      <c r="E53" s="6">
        <v>50000</v>
      </c>
    </row>
    <row r="54" spans="1:5" ht="15">
      <c r="A54" s="17"/>
      <c r="B54" s="18" t="s">
        <v>8</v>
      </c>
      <c r="C54" s="7">
        <f>SUM(C52:C53)</f>
        <v>641599</v>
      </c>
      <c r="D54" s="7">
        <f>SUM(D52:D53)</f>
        <v>841599</v>
      </c>
      <c r="E54" s="7">
        <f>SUM(E52:E53)</f>
        <v>766599</v>
      </c>
    </row>
    <row r="55" spans="1:5" ht="15">
      <c r="A55" s="17"/>
      <c r="B55" s="18"/>
      <c r="C55" s="5"/>
      <c r="D55" s="5"/>
      <c r="E55" s="5"/>
    </row>
    <row r="56" spans="1:5" ht="15">
      <c r="A56" s="17" t="s">
        <v>35</v>
      </c>
      <c r="B56" s="18" t="s">
        <v>44</v>
      </c>
      <c r="C56" s="5">
        <f>+C13+C26-C39-C44</f>
        <v>5504323</v>
      </c>
      <c r="D56" s="5">
        <f>+D13+D26-D39-D44</f>
        <v>6372959</v>
      </c>
      <c r="E56" s="5">
        <f>+E13+E26-E39-E44</f>
        <v>6750555</v>
      </c>
    </row>
    <row r="57" spans="1:5" ht="15">
      <c r="A57" s="17"/>
      <c r="B57" s="18"/>
      <c r="C57" s="5"/>
      <c r="D57" s="5"/>
      <c r="E57" s="5"/>
    </row>
    <row r="58" spans="1:5" ht="15.75" thickBot="1">
      <c r="A58" s="17" t="s">
        <v>36</v>
      </c>
      <c r="B58" s="18" t="s">
        <v>38</v>
      </c>
      <c r="C58" s="8">
        <f>+C54+C56</f>
        <v>6145922</v>
      </c>
      <c r="D58" s="8">
        <f>+D54+D56</f>
        <v>7214558</v>
      </c>
      <c r="E58" s="8">
        <f>+E54+E56</f>
        <v>7517154</v>
      </c>
    </row>
    <row r="59" spans="1:5" ht="15.75" thickTop="1">
      <c r="A59" s="17"/>
      <c r="B59" s="23"/>
      <c r="C59" s="28"/>
      <c r="D59" s="28"/>
      <c r="E59" s="28"/>
    </row>
    <row r="60" spans="1:5" ht="15">
      <c r="A60" s="29"/>
      <c r="B60" s="26"/>
      <c r="C60" s="27"/>
      <c r="D60" s="27"/>
      <c r="E60" s="25"/>
    </row>
    <row r="61" spans="1:5" ht="15.75" customHeight="1">
      <c r="A61" s="16" t="s">
        <v>37</v>
      </c>
      <c r="B61" s="24"/>
      <c r="C61" s="24"/>
      <c r="D61" s="24"/>
      <c r="E61" s="30"/>
    </row>
    <row r="62" spans="1:5" ht="13.5">
      <c r="A62" s="31"/>
      <c r="B62" s="24"/>
      <c r="C62" s="24"/>
      <c r="D62" s="24"/>
      <c r="E62" s="30"/>
    </row>
    <row r="63" spans="1:5" ht="15">
      <c r="A63" s="32" t="s">
        <v>4</v>
      </c>
      <c r="B63" s="33" t="s">
        <v>48</v>
      </c>
      <c r="C63" s="24"/>
      <c r="D63" s="24"/>
      <c r="E63" s="30"/>
    </row>
    <row r="64" spans="1:5" ht="15">
      <c r="A64" s="32"/>
      <c r="B64" s="34" t="s">
        <v>49</v>
      </c>
      <c r="C64" s="24"/>
      <c r="D64" s="24"/>
      <c r="E64" s="30"/>
    </row>
    <row r="65" spans="1:5" ht="15">
      <c r="A65" s="35"/>
      <c r="B65" s="33" t="s">
        <v>47</v>
      </c>
      <c r="C65" s="24"/>
      <c r="D65" s="24"/>
      <c r="E65" s="30"/>
    </row>
    <row r="66" spans="1:5" ht="15">
      <c r="A66" s="36"/>
      <c r="B66" s="38"/>
      <c r="C66" s="10"/>
      <c r="D66" s="10"/>
      <c r="E66" s="11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  <row r="77" spans="1:5" ht="13.5">
      <c r="A77" s="12"/>
      <c r="B77" s="12"/>
      <c r="C77" s="12"/>
      <c r="D77" s="12"/>
      <c r="E77" s="12"/>
    </row>
  </sheetData>
  <mergeCells count="1">
    <mergeCell ref="A1:E1"/>
  </mergeCells>
  <printOptions horizontalCentered="1"/>
  <pageMargins left="0.75" right="0.75" top="0.69" bottom="0.27" header="0.17" footer="0.18"/>
  <pageSetup fitToHeight="1" fitToWidth="1" horizontalDpi="600" verticalDpi="600" orientation="portrait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72</v>
      </c>
      <c r="B2" s="1"/>
      <c r="C2" s="2"/>
      <c r="D2" s="2"/>
      <c r="E2" s="4"/>
    </row>
    <row r="3" spans="1:5" ht="21" customHeight="1">
      <c r="A3" s="16" t="s">
        <v>96</v>
      </c>
      <c r="B3" s="1"/>
      <c r="C3" s="2"/>
      <c r="D3" s="2"/>
      <c r="E3" s="4"/>
    </row>
    <row r="4" spans="1:224" ht="21" customHeight="1">
      <c r="A4" s="16" t="s">
        <v>95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96095</v>
      </c>
      <c r="D10" s="5">
        <v>434821</v>
      </c>
      <c r="E10" s="5">
        <v>521901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96095</v>
      </c>
      <c r="D12" s="7">
        <f>SUM(D10:D11)</f>
        <v>434821</v>
      </c>
      <c r="E12" s="7">
        <f>SUM(E10:E11)</f>
        <v>521901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3055</v>
      </c>
      <c r="D15" s="5">
        <v>93363</v>
      </c>
      <c r="E15" s="5">
        <v>188952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3055</v>
      </c>
      <c r="D17" s="7">
        <f>SUM(D15:D16)</f>
        <v>93363</v>
      </c>
      <c r="E17" s="7">
        <f>SUM(E15:E16)</f>
        <v>188952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99150</v>
      </c>
      <c r="D19" s="5">
        <f>+D12+D17</f>
        <v>528184</v>
      </c>
      <c r="E19" s="5">
        <f>+E12+E17</f>
        <v>710853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2998964</v>
      </c>
      <c r="D22" s="5">
        <v>3167323</v>
      </c>
      <c r="E22" s="5">
        <v>3294016</v>
      </c>
    </row>
    <row r="23" spans="1:5" ht="15">
      <c r="A23" s="17"/>
      <c r="B23" s="18" t="s">
        <v>15</v>
      </c>
      <c r="C23" s="5"/>
      <c r="D23" s="5"/>
      <c r="E23" s="5"/>
    </row>
    <row r="24" spans="1:5" ht="15.75" thickBot="1">
      <c r="A24" s="17"/>
      <c r="B24" s="18" t="s">
        <v>16</v>
      </c>
      <c r="C24" s="6">
        <v>11294</v>
      </c>
      <c r="D24" s="6">
        <v>19000</v>
      </c>
      <c r="E24" s="6">
        <v>19760</v>
      </c>
    </row>
    <row r="25" spans="1:5" ht="15">
      <c r="A25" s="17"/>
      <c r="B25" s="18" t="s">
        <v>42</v>
      </c>
      <c r="C25" s="7">
        <f>SUM(C22:C24)</f>
        <v>3010258</v>
      </c>
      <c r="D25" s="7">
        <f>SUM(D22:D24)</f>
        <v>3186323</v>
      </c>
      <c r="E25" s="7">
        <f>SUM(E22:E24)</f>
        <v>3313776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3109408</v>
      </c>
      <c r="D27" s="8">
        <f>+D19+D25</f>
        <v>3714507</v>
      </c>
      <c r="E27" s="8">
        <f>+E19+E25</f>
        <v>4024629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194650</v>
      </c>
      <c r="D30" s="5">
        <v>310281</v>
      </c>
      <c r="E30" s="5">
        <v>322692</v>
      </c>
    </row>
    <row r="31" spans="1:5" ht="15">
      <c r="A31" s="17"/>
      <c r="B31" s="18" t="s">
        <v>21</v>
      </c>
      <c r="C31" s="5">
        <v>78581</v>
      </c>
      <c r="D31" s="5">
        <v>89557</v>
      </c>
      <c r="E31" s="5">
        <v>93139</v>
      </c>
    </row>
    <row r="32" spans="1:5" ht="15">
      <c r="A32" s="17"/>
      <c r="B32" s="18" t="s">
        <v>22</v>
      </c>
      <c r="C32" s="5">
        <v>433811</v>
      </c>
      <c r="D32" s="5">
        <v>574238</v>
      </c>
      <c r="E32" s="5">
        <v>597208</v>
      </c>
    </row>
    <row r="33" spans="1:5" ht="15">
      <c r="A33" s="19"/>
      <c r="B33" s="18" t="s">
        <v>23</v>
      </c>
      <c r="C33" s="5">
        <v>0</v>
      </c>
      <c r="D33" s="5">
        <v>0</v>
      </c>
      <c r="E33" s="5">
        <v>0</v>
      </c>
    </row>
    <row r="34" spans="1:5" ht="15">
      <c r="A34" s="19"/>
      <c r="B34" s="18" t="s">
        <v>24</v>
      </c>
      <c r="C34" s="5">
        <v>1678180</v>
      </c>
      <c r="D34" s="5">
        <v>1715873</v>
      </c>
      <c r="E34" s="5">
        <v>1715873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0</v>
      </c>
      <c r="D36" s="5">
        <v>0</v>
      </c>
      <c r="E36" s="5">
        <v>0</v>
      </c>
    </row>
    <row r="37" spans="1:5" ht="15.75" thickBot="1">
      <c r="A37" s="17"/>
      <c r="B37" s="18" t="s">
        <v>75</v>
      </c>
      <c r="C37" s="6">
        <f>46002+150000</f>
        <v>196002</v>
      </c>
      <c r="D37" s="6">
        <f>63705+250000</f>
        <v>313705</v>
      </c>
      <c r="E37" s="6">
        <f>66253+250000</f>
        <v>316253</v>
      </c>
    </row>
    <row r="38" spans="1:5" ht="15">
      <c r="A38" s="17"/>
      <c r="B38" s="18" t="s">
        <v>27</v>
      </c>
      <c r="C38" s="7">
        <f>SUM(C30:C37)</f>
        <v>2581224</v>
      </c>
      <c r="D38" s="7">
        <f>SUM(D30:D37)</f>
        <v>3003654</v>
      </c>
      <c r="E38" s="7">
        <f>SUM(E30:E37)</f>
        <v>3045165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90308</v>
      </c>
      <c r="D41" s="5">
        <v>95590</v>
      </c>
      <c r="E41" s="5">
        <v>99413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90308</v>
      </c>
      <c r="D43" s="7">
        <f>SUM(D41:D42)</f>
        <v>95590</v>
      </c>
      <c r="E43" s="7">
        <f>SUM(E41:E42)</f>
        <v>99413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93363</v>
      </c>
      <c r="D51" s="5">
        <f>+D17+D43-D48</f>
        <v>188953</v>
      </c>
      <c r="E51" s="5">
        <f>+E17+E43-E48</f>
        <v>288365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93363</v>
      </c>
      <c r="D53" s="7">
        <f>SUM(D51:D52)</f>
        <v>188953</v>
      </c>
      <c r="E53" s="7">
        <f>SUM(E51:E52)</f>
        <v>288365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434821</v>
      </c>
      <c r="D55" s="5">
        <f>+D12+D25-D38-D43</f>
        <v>521900</v>
      </c>
      <c r="E55" s="5">
        <f>+E12+E25-E38-E43</f>
        <v>691099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528184</v>
      </c>
      <c r="D57" s="8">
        <f>+D53+D55</f>
        <v>710853</v>
      </c>
      <c r="E57" s="8">
        <f>+E53+E55</f>
        <v>979464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72</v>
      </c>
      <c r="B2" s="1"/>
      <c r="C2" s="2"/>
      <c r="D2" s="2"/>
      <c r="E2" s="4"/>
    </row>
    <row r="3" spans="1:5" ht="21" customHeight="1">
      <c r="A3" s="16" t="s">
        <v>74</v>
      </c>
      <c r="B3" s="1"/>
      <c r="C3" s="2"/>
      <c r="D3" s="2"/>
      <c r="E3" s="4"/>
    </row>
    <row r="4" spans="1:224" ht="21" customHeight="1">
      <c r="A4" s="16" t="s">
        <v>76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719364</v>
      </c>
      <c r="D10" s="5">
        <v>922700</v>
      </c>
      <c r="E10" s="5">
        <v>998131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719364</v>
      </c>
      <c r="D12" s="7">
        <f>SUM(D10:D11)</f>
        <v>922700</v>
      </c>
      <c r="E12" s="7">
        <f>SUM(E10:E11)</f>
        <v>998131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254444</v>
      </c>
      <c r="D15" s="5">
        <v>348316</v>
      </c>
      <c r="E15" s="5">
        <v>446276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254444</v>
      </c>
      <c r="D17" s="7">
        <f>SUM(D15:D16)</f>
        <v>348316</v>
      </c>
      <c r="E17" s="7">
        <f>SUM(E15:E16)</f>
        <v>446276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973808</v>
      </c>
      <c r="D19" s="5">
        <f>+D12+D17</f>
        <v>1271016</v>
      </c>
      <c r="E19" s="5">
        <f>+E12+E17</f>
        <v>1444407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3103995</v>
      </c>
      <c r="D22" s="5">
        <v>3250323</v>
      </c>
      <c r="E22" s="5">
        <v>3380336</v>
      </c>
    </row>
    <row r="23" spans="1:5" ht="15">
      <c r="A23" s="17"/>
      <c r="B23" s="18" t="s">
        <v>15</v>
      </c>
      <c r="C23" s="5"/>
      <c r="D23" s="5"/>
      <c r="E23" s="5"/>
    </row>
    <row r="24" spans="1:5" ht="15.75" thickBot="1">
      <c r="A24" s="17"/>
      <c r="B24" s="18" t="s">
        <v>16</v>
      </c>
      <c r="C24" s="6">
        <v>25078</v>
      </c>
      <c r="D24" s="6">
        <v>15000</v>
      </c>
      <c r="E24" s="6">
        <v>15600</v>
      </c>
    </row>
    <row r="25" spans="1:5" ht="15">
      <c r="A25" s="17"/>
      <c r="B25" s="18" t="s">
        <v>42</v>
      </c>
      <c r="C25" s="7">
        <f>SUM(C22:C24)</f>
        <v>3129073</v>
      </c>
      <c r="D25" s="7">
        <f>SUM(D22:D24)</f>
        <v>3265323</v>
      </c>
      <c r="E25" s="7">
        <f>SUM(E22:E24)</f>
        <v>3395936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4102881</v>
      </c>
      <c r="D27" s="8">
        <f>+D19+D25</f>
        <v>4536339</v>
      </c>
      <c r="E27" s="8">
        <f>+E19+E25</f>
        <v>4840343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369544</v>
      </c>
      <c r="D30" s="5">
        <v>392266</v>
      </c>
      <c r="E30" s="5">
        <v>407957</v>
      </c>
    </row>
    <row r="31" spans="1:5" ht="15">
      <c r="A31" s="17"/>
      <c r="B31" s="18" t="s">
        <v>21</v>
      </c>
      <c r="C31" s="5">
        <v>70936</v>
      </c>
      <c r="D31" s="5">
        <v>93265</v>
      </c>
      <c r="E31" s="5">
        <v>96996</v>
      </c>
    </row>
    <row r="32" spans="1:5" ht="15">
      <c r="A32" s="17"/>
      <c r="B32" s="18" t="s">
        <v>22</v>
      </c>
      <c r="C32" s="5">
        <v>594499</v>
      </c>
      <c r="D32" s="5">
        <v>757638</v>
      </c>
      <c r="E32" s="5">
        <v>787944</v>
      </c>
    </row>
    <row r="33" spans="1:5" ht="15">
      <c r="A33" s="19"/>
      <c r="B33" s="18" t="s">
        <v>23</v>
      </c>
      <c r="C33" s="5">
        <v>0</v>
      </c>
      <c r="D33" s="5">
        <v>0</v>
      </c>
      <c r="E33" s="5"/>
    </row>
    <row r="34" spans="1:5" ht="15">
      <c r="A34" s="19"/>
      <c r="B34" s="18" t="s">
        <v>24</v>
      </c>
      <c r="C34" s="5">
        <v>1460628</v>
      </c>
      <c r="D34" s="5">
        <v>1467460</v>
      </c>
      <c r="E34" s="5">
        <v>1467460</v>
      </c>
    </row>
    <row r="35" spans="1:5" ht="15">
      <c r="A35" s="17"/>
      <c r="B35" s="18" t="s">
        <v>25</v>
      </c>
      <c r="C35" s="5"/>
      <c r="D35" s="5"/>
      <c r="E35" s="5"/>
    </row>
    <row r="36" spans="1:5" ht="15">
      <c r="A36" s="17"/>
      <c r="B36" s="18" t="s">
        <v>26</v>
      </c>
      <c r="C36" s="5"/>
      <c r="D36" s="5"/>
      <c r="E36" s="5"/>
    </row>
    <row r="37" spans="1:5" ht="15.75" thickBot="1">
      <c r="A37" s="17"/>
      <c r="B37" s="18" t="s">
        <v>75</v>
      </c>
      <c r="C37" s="6">
        <f>64429+71829+200000</f>
        <v>336258</v>
      </c>
      <c r="D37" s="6">
        <f>81303+300000</f>
        <v>381303</v>
      </c>
      <c r="E37" s="6">
        <f>84555+300000</f>
        <v>384555</v>
      </c>
    </row>
    <row r="38" spans="1:5" ht="15">
      <c r="A38" s="17"/>
      <c r="B38" s="18" t="s">
        <v>27</v>
      </c>
      <c r="C38" s="7">
        <f>SUM(C30:C37)</f>
        <v>2831865</v>
      </c>
      <c r="D38" s="7">
        <f>SUM(D30:D37)</f>
        <v>3091932</v>
      </c>
      <c r="E38" s="7">
        <f>SUM(E30:E37)</f>
        <v>3144912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93872</v>
      </c>
      <c r="D41" s="5">
        <v>0</v>
      </c>
      <c r="E41" s="5">
        <v>0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93872</v>
      </c>
      <c r="D43" s="7">
        <f>SUM(D41:D42)</f>
        <v>0</v>
      </c>
      <c r="E43" s="7">
        <f>SUM(E41:E42)</f>
        <v>0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348316</v>
      </c>
      <c r="D51" s="5">
        <f>+D17+D43-D48</f>
        <v>348316</v>
      </c>
      <c r="E51" s="5">
        <f>+E17+E43-E48</f>
        <v>446276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348316</v>
      </c>
      <c r="D53" s="7">
        <f>SUM(D51:D52)</f>
        <v>348316</v>
      </c>
      <c r="E53" s="7">
        <f>SUM(E51:E52)</f>
        <v>446276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922700</v>
      </c>
      <c r="D55" s="5">
        <f>+D12+D25-D38-D43</f>
        <v>1096091</v>
      </c>
      <c r="E55" s="5">
        <f>+E12+E25-E38-E43</f>
        <v>1249155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1271016</v>
      </c>
      <c r="D57" s="8">
        <f>+D53+D55</f>
        <v>1444407</v>
      </c>
      <c r="E57" s="8">
        <f>+E53+E55</f>
        <v>1695431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72</v>
      </c>
      <c r="B2" s="1"/>
      <c r="C2" s="2"/>
      <c r="D2" s="2"/>
      <c r="E2" s="4"/>
    </row>
    <row r="3" spans="1:5" ht="21" customHeight="1">
      <c r="A3" s="16" t="s">
        <v>97</v>
      </c>
      <c r="B3" s="1"/>
      <c r="C3" s="2"/>
      <c r="D3" s="2"/>
      <c r="E3" s="4"/>
    </row>
    <row r="4" spans="1:224" ht="21" customHeight="1">
      <c r="A4" s="16" t="s">
        <v>85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2391485</v>
      </c>
      <c r="D10" s="5">
        <v>3293813</v>
      </c>
      <c r="E10" s="5">
        <v>3239957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2391485</v>
      </c>
      <c r="D12" s="7">
        <f>SUM(D10:D11)</f>
        <v>3293813</v>
      </c>
      <c r="E12" s="7">
        <f>SUM(E10:E11)</f>
        <v>3239957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530843</v>
      </c>
      <c r="D15" s="5">
        <v>652538</v>
      </c>
      <c r="E15" s="5">
        <v>758700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530843</v>
      </c>
      <c r="D17" s="7">
        <f>SUM(D15:D16)</f>
        <v>652538</v>
      </c>
      <c r="E17" s="7">
        <f>SUM(E15:E16)</f>
        <v>758700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2922328</v>
      </c>
      <c r="D19" s="5">
        <f>+D12+D17</f>
        <v>3946351</v>
      </c>
      <c r="E19" s="5">
        <f>+E12+E17</f>
        <v>3998657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4017071</v>
      </c>
      <c r="D22" s="5">
        <v>3508707</v>
      </c>
      <c r="E22" s="5">
        <v>3649055</v>
      </c>
    </row>
    <row r="23" spans="1:5" ht="15">
      <c r="A23" s="17"/>
      <c r="B23" s="18" t="s">
        <v>15</v>
      </c>
      <c r="C23" s="5"/>
      <c r="D23" s="5"/>
      <c r="E23" s="5"/>
    </row>
    <row r="24" spans="1:5" ht="15.75" thickBot="1">
      <c r="A24" s="17"/>
      <c r="B24" s="18" t="s">
        <v>16</v>
      </c>
      <c r="C24" s="6">
        <v>39441</v>
      </c>
      <c r="D24" s="6">
        <v>30000</v>
      </c>
      <c r="E24" s="6">
        <v>31200</v>
      </c>
    </row>
    <row r="25" spans="1:5" ht="15">
      <c r="A25" s="17"/>
      <c r="B25" s="18" t="s">
        <v>42</v>
      </c>
      <c r="C25" s="7">
        <f>SUM(C22:C24)</f>
        <v>4056512</v>
      </c>
      <c r="D25" s="7">
        <f>SUM(D22:D24)</f>
        <v>3538707</v>
      </c>
      <c r="E25" s="7">
        <f>SUM(E22:E24)</f>
        <v>3680255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6978840</v>
      </c>
      <c r="D27" s="8">
        <f>+D19+D25</f>
        <v>7485058</v>
      </c>
      <c r="E27" s="8">
        <f>+E19+E25</f>
        <v>7678912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309969</v>
      </c>
      <c r="D30" s="5">
        <v>364051</v>
      </c>
      <c r="E30" s="5">
        <v>378613</v>
      </c>
    </row>
    <row r="31" spans="1:5" ht="15">
      <c r="A31" s="17"/>
      <c r="B31" s="18" t="s">
        <v>21</v>
      </c>
      <c r="C31" s="5">
        <v>118389</v>
      </c>
      <c r="D31" s="5">
        <v>132290</v>
      </c>
      <c r="E31" s="5">
        <v>137582</v>
      </c>
    </row>
    <row r="32" spans="1:5" ht="15">
      <c r="A32" s="17"/>
      <c r="B32" s="18" t="s">
        <v>22</v>
      </c>
      <c r="C32" s="5">
        <v>747912</v>
      </c>
      <c r="D32" s="5">
        <v>1025060</v>
      </c>
      <c r="E32" s="5">
        <v>1066062</v>
      </c>
    </row>
    <row r="33" spans="1:5" ht="15">
      <c r="A33" s="19"/>
      <c r="B33" s="18" t="s">
        <v>23</v>
      </c>
      <c r="C33" s="5"/>
      <c r="D33" s="5"/>
      <c r="E33" s="5"/>
    </row>
    <row r="34" spans="1:5" ht="15">
      <c r="A34" s="19"/>
      <c r="B34" s="18" t="s">
        <v>24</v>
      </c>
      <c r="C34" s="5">
        <v>1565508</v>
      </c>
      <c r="D34" s="5">
        <v>1565500</v>
      </c>
      <c r="E34" s="5">
        <v>1565500</v>
      </c>
    </row>
    <row r="35" spans="1:5" ht="15">
      <c r="A35" s="17"/>
      <c r="B35" s="18" t="s">
        <v>25</v>
      </c>
      <c r="C35" s="5"/>
      <c r="D35" s="5"/>
      <c r="E35" s="5"/>
    </row>
    <row r="36" spans="1:5" ht="15">
      <c r="A36" s="17"/>
      <c r="B36" s="18" t="s">
        <v>26</v>
      </c>
      <c r="C36" s="5"/>
      <c r="D36" s="5"/>
      <c r="E36" s="5"/>
    </row>
    <row r="37" spans="1:5" ht="15.75" thickBot="1">
      <c r="A37" s="17"/>
      <c r="B37" s="18" t="s">
        <v>75</v>
      </c>
      <c r="C37" s="6">
        <f>74707+16004+200000</f>
        <v>290711</v>
      </c>
      <c r="D37" s="6">
        <f>99500+300000</f>
        <v>399500</v>
      </c>
      <c r="E37" s="6">
        <f>103480+300000</f>
        <v>403480</v>
      </c>
    </row>
    <row r="38" spans="1:5" ht="15">
      <c r="A38" s="17"/>
      <c r="B38" s="18" t="s">
        <v>27</v>
      </c>
      <c r="C38" s="7">
        <f>SUM(C30:C37)</f>
        <v>3032489</v>
      </c>
      <c r="D38" s="7">
        <f>SUM(D30:D37)</f>
        <v>3486401</v>
      </c>
      <c r="E38" s="7">
        <f>SUM(E30:E37)</f>
        <v>3551237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121695</v>
      </c>
      <c r="D41" s="5">
        <v>106161</v>
      </c>
      <c r="E41" s="5">
        <v>109472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121695</v>
      </c>
      <c r="D43" s="7">
        <f>SUM(D41:D42)</f>
        <v>106161</v>
      </c>
      <c r="E43" s="7">
        <f>SUM(E41:E42)</f>
        <v>109472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652538</v>
      </c>
      <c r="D51" s="5">
        <f>+D17+D43-D48</f>
        <v>758699</v>
      </c>
      <c r="E51" s="5">
        <f>+E17+E43-E48</f>
        <v>868172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652538</v>
      </c>
      <c r="D53" s="7">
        <f>SUM(D51:D52)</f>
        <v>758699</v>
      </c>
      <c r="E53" s="7">
        <f>SUM(E51:E52)</f>
        <v>868172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3293813</v>
      </c>
      <c r="D55" s="5">
        <f>+D12+D25-D38-D43</f>
        <v>3239958</v>
      </c>
      <c r="E55" s="5">
        <f>+E12+E25-E38-E43</f>
        <v>3259503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3946351</v>
      </c>
      <c r="D57" s="8">
        <f>+D53+D55</f>
        <v>3998657</v>
      </c>
      <c r="E57" s="8">
        <f>+E53+E55</f>
        <v>4127675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D34" sqref="D34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77</v>
      </c>
      <c r="B2" s="1"/>
      <c r="C2" s="2"/>
      <c r="D2" s="2"/>
      <c r="E2" s="4"/>
    </row>
    <row r="3" spans="1:5" ht="21" customHeight="1">
      <c r="A3" s="16" t="s">
        <v>87</v>
      </c>
      <c r="B3" s="1"/>
      <c r="C3" s="2"/>
      <c r="D3" s="2"/>
      <c r="E3" s="4"/>
    </row>
    <row r="4" spans="1:224" ht="21" customHeight="1">
      <c r="A4" s="16" t="s">
        <v>71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563776</v>
      </c>
      <c r="D10" s="5">
        <v>630260</v>
      </c>
      <c r="E10" s="5">
        <v>670606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563776</v>
      </c>
      <c r="D12" s="7">
        <f>SUM(D10:D11)</f>
        <v>630260</v>
      </c>
      <c r="E12" s="7">
        <f>SUM(E10:E11)</f>
        <v>670606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428167</v>
      </c>
      <c r="D15" s="5">
        <v>475605</v>
      </c>
      <c r="E15" s="5">
        <v>485605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428167</v>
      </c>
      <c r="D17" s="7">
        <f>SUM(D15:D16)</f>
        <v>475605</v>
      </c>
      <c r="E17" s="7">
        <f>SUM(E15:E16)</f>
        <v>485605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991943</v>
      </c>
      <c r="D19" s="5">
        <f>+D12+D17</f>
        <v>1105865</v>
      </c>
      <c r="E19" s="5">
        <f>+E12+E17</f>
        <v>1156211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2241793</v>
      </c>
      <c r="D22" s="5">
        <v>1500000</v>
      </c>
      <c r="E22" s="5">
        <v>1350000</v>
      </c>
    </row>
    <row r="23" spans="1:5" ht="15">
      <c r="A23" s="17"/>
      <c r="B23" s="18" t="s">
        <v>15</v>
      </c>
      <c r="C23" s="5">
        <v>32380</v>
      </c>
      <c r="D23" s="5">
        <v>20000</v>
      </c>
      <c r="E23" s="5">
        <v>0</v>
      </c>
    </row>
    <row r="24" spans="1:5" ht="15.75" thickBot="1">
      <c r="A24" s="17"/>
      <c r="B24" s="18" t="s">
        <v>16</v>
      </c>
      <c r="C24" s="6"/>
      <c r="D24" s="6"/>
      <c r="E24" s="6"/>
    </row>
    <row r="25" spans="1:5" ht="15">
      <c r="A25" s="17"/>
      <c r="B25" s="18" t="s">
        <v>42</v>
      </c>
      <c r="C25" s="7">
        <f>SUM(C22:C24)</f>
        <v>2274173</v>
      </c>
      <c r="D25" s="7">
        <f>SUM(D22:D24)</f>
        <v>1520000</v>
      </c>
      <c r="E25" s="7">
        <f>SUM(E22:E24)</f>
        <v>1350000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3266116</v>
      </c>
      <c r="D27" s="8">
        <f>+D19+D25</f>
        <v>2625865</v>
      </c>
      <c r="E27" s="8">
        <f>+E19+E25</f>
        <v>2506211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0</v>
      </c>
      <c r="D30" s="5">
        <v>0</v>
      </c>
      <c r="E30" s="5">
        <v>0</v>
      </c>
    </row>
    <row r="31" spans="1:5" ht="15">
      <c r="A31" s="17"/>
      <c r="B31" s="18" t="s">
        <v>21</v>
      </c>
      <c r="C31" s="5">
        <v>0</v>
      </c>
      <c r="D31" s="5">
        <v>0</v>
      </c>
      <c r="E31" s="5">
        <v>0</v>
      </c>
    </row>
    <row r="32" spans="1:5" ht="15">
      <c r="A32" s="17"/>
      <c r="B32" s="18" t="s">
        <v>22</v>
      </c>
      <c r="C32" s="5">
        <v>358585</v>
      </c>
      <c r="D32" s="5">
        <v>410000</v>
      </c>
      <c r="E32" s="5">
        <v>465000</v>
      </c>
    </row>
    <row r="33" spans="1:5" ht="15">
      <c r="A33" s="19"/>
      <c r="B33" s="18" t="s">
        <v>23</v>
      </c>
      <c r="C33" s="5">
        <v>0</v>
      </c>
      <c r="D33" s="5">
        <v>25000</v>
      </c>
      <c r="E33" s="5">
        <v>0</v>
      </c>
    </row>
    <row r="34" spans="1:5" ht="15">
      <c r="A34" s="19"/>
      <c r="B34" s="18" t="s">
        <v>24</v>
      </c>
      <c r="C34" s="5">
        <v>291936</v>
      </c>
      <c r="D34" s="5">
        <v>294654</v>
      </c>
      <c r="E34" s="5">
        <v>290439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2581</v>
      </c>
      <c r="D36" s="5">
        <v>0</v>
      </c>
      <c r="E36" s="5">
        <v>0</v>
      </c>
    </row>
    <row r="37" spans="1:5" ht="15.75" thickBot="1">
      <c r="A37" s="17"/>
      <c r="B37" s="18" t="s">
        <v>75</v>
      </c>
      <c r="C37" s="6">
        <v>1528800</v>
      </c>
      <c r="D37" s="6">
        <v>750000</v>
      </c>
      <c r="E37" s="6">
        <v>1000000</v>
      </c>
    </row>
    <row r="38" spans="1:5" ht="15">
      <c r="A38" s="17"/>
      <c r="B38" s="18" t="s">
        <v>27</v>
      </c>
      <c r="C38" s="7">
        <f>SUM(C30:C37)</f>
        <v>2181902</v>
      </c>
      <c r="D38" s="7">
        <f>SUM(D30:D37)</f>
        <v>1479654</v>
      </c>
      <c r="E38" s="7">
        <f>SUM(E30:E37)</f>
        <v>1755439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25787</v>
      </c>
      <c r="D41" s="5">
        <v>0</v>
      </c>
      <c r="E41" s="5">
        <v>0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25787</v>
      </c>
      <c r="D43" s="7">
        <f>SUM(D41:D42)</f>
        <v>0</v>
      </c>
      <c r="E43" s="7">
        <f>SUM(E41:E42)</f>
        <v>0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>
        <v>-21651</v>
      </c>
      <c r="D47" s="6">
        <v>-10000</v>
      </c>
      <c r="E47" s="6">
        <v>-15000</v>
      </c>
    </row>
    <row r="48" spans="1:5" ht="15">
      <c r="A48" s="17"/>
      <c r="B48" s="18" t="s">
        <v>8</v>
      </c>
      <c r="C48" s="7">
        <f>SUM(C46:C47)</f>
        <v>-21651</v>
      </c>
      <c r="D48" s="7">
        <f>SUM(D46:D47)</f>
        <v>-10000</v>
      </c>
      <c r="E48" s="7">
        <f>SUM(E46:E47)</f>
        <v>-15000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475605</v>
      </c>
      <c r="D51" s="5">
        <f>+D17+D43-D48</f>
        <v>485605</v>
      </c>
      <c r="E51" s="5">
        <f>+E17+E43-E48</f>
        <v>500605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475605</v>
      </c>
      <c r="D53" s="7">
        <f>SUM(D51:D52)</f>
        <v>485605</v>
      </c>
      <c r="E53" s="7">
        <f>SUM(E51:E52)</f>
        <v>500605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630260</v>
      </c>
      <c r="D55" s="5">
        <f>+D12+D25-D38-D43</f>
        <v>670606</v>
      </c>
      <c r="E55" s="5">
        <f>+E12+E25-E38-E43</f>
        <v>265167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1105865</v>
      </c>
      <c r="D57" s="8">
        <f>+D53+D55</f>
        <v>1156211</v>
      </c>
      <c r="E57" s="8">
        <f>+E53+E55</f>
        <v>765772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77</v>
      </c>
      <c r="B2" s="1"/>
      <c r="C2" s="2"/>
      <c r="D2" s="2"/>
      <c r="E2" s="4"/>
    </row>
    <row r="3" spans="1:5" ht="21" customHeight="1">
      <c r="A3" s="16" t="s">
        <v>86</v>
      </c>
      <c r="B3" s="1"/>
      <c r="C3" s="2"/>
      <c r="D3" s="2"/>
      <c r="E3" s="4"/>
    </row>
    <row r="4" spans="1:224" ht="21" customHeight="1">
      <c r="A4" s="16" t="s">
        <v>81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354264</v>
      </c>
      <c r="D10" s="5">
        <v>590013</v>
      </c>
      <c r="E10" s="5">
        <v>720013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354264</v>
      </c>
      <c r="D12" s="7">
        <f>SUM(D10:D11)</f>
        <v>590013</v>
      </c>
      <c r="E12" s="7">
        <f>SUM(E10:E11)</f>
        <v>720013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322862</v>
      </c>
      <c r="D15" s="5">
        <v>705841</v>
      </c>
      <c r="E15" s="5">
        <v>1116841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322862</v>
      </c>
      <c r="D17" s="7">
        <f>SUM(D15:D16)</f>
        <v>705841</v>
      </c>
      <c r="E17" s="7">
        <f>SUM(E15:E16)</f>
        <v>1116841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677126</v>
      </c>
      <c r="D19" s="5">
        <f>+D12+D17</f>
        <v>1295854</v>
      </c>
      <c r="E19" s="5">
        <f>+E12+E17</f>
        <v>1836854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12378295</v>
      </c>
      <c r="D22" s="5">
        <v>13158000</v>
      </c>
      <c r="E22" s="5">
        <v>14345000</v>
      </c>
    </row>
    <row r="23" spans="1:5" ht="15">
      <c r="A23" s="17"/>
      <c r="B23" s="18" t="s">
        <v>15</v>
      </c>
      <c r="C23" s="5">
        <v>74739</v>
      </c>
      <c r="D23" s="5"/>
      <c r="E23" s="5"/>
    </row>
    <row r="24" spans="1:5" ht="15.75" thickBot="1">
      <c r="A24" s="17"/>
      <c r="B24" s="18" t="s">
        <v>16</v>
      </c>
      <c r="C24" s="6"/>
      <c r="D24" s="6"/>
      <c r="E24" s="6"/>
    </row>
    <row r="25" spans="1:5" ht="15">
      <c r="A25" s="17"/>
      <c r="B25" s="18" t="s">
        <v>42</v>
      </c>
      <c r="C25" s="7">
        <f>SUM(C22:C24)</f>
        <v>12453034</v>
      </c>
      <c r="D25" s="7">
        <f>SUM(D22:D24)</f>
        <v>13158000</v>
      </c>
      <c r="E25" s="7">
        <f>SUM(E22:E24)</f>
        <v>14345000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13130160</v>
      </c>
      <c r="D27" s="8">
        <f>+D19+D25</f>
        <v>14453854</v>
      </c>
      <c r="E27" s="8">
        <f>+E19+E25</f>
        <v>16181854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5623281</v>
      </c>
      <c r="D30" s="5">
        <v>5842000</v>
      </c>
      <c r="E30" s="5">
        <v>6671000</v>
      </c>
    </row>
    <row r="31" spans="1:5" ht="15">
      <c r="A31" s="17"/>
      <c r="B31" s="18" t="s">
        <v>21</v>
      </c>
      <c r="C31" s="5">
        <v>1036578</v>
      </c>
      <c r="D31" s="5">
        <v>932000</v>
      </c>
      <c r="E31" s="5">
        <v>1247000</v>
      </c>
    </row>
    <row r="32" spans="1:5" ht="15">
      <c r="A32" s="17"/>
      <c r="B32" s="18" t="s">
        <v>22</v>
      </c>
      <c r="C32" s="5">
        <v>3458425</v>
      </c>
      <c r="D32" s="5">
        <v>4441000</v>
      </c>
      <c r="E32" s="5">
        <v>5241000</v>
      </c>
    </row>
    <row r="33" spans="1:5" ht="15">
      <c r="A33" s="19"/>
      <c r="B33" s="18" t="s">
        <v>23</v>
      </c>
      <c r="C33" s="5">
        <v>288555</v>
      </c>
      <c r="D33" s="5">
        <v>0</v>
      </c>
      <c r="E33" s="5">
        <v>0</v>
      </c>
    </row>
    <row r="34" spans="1:5" ht="15">
      <c r="A34" s="19"/>
      <c r="B34" s="18" t="s">
        <v>24</v>
      </c>
      <c r="C34" s="5">
        <v>616117</v>
      </c>
      <c r="D34" s="5">
        <v>620000</v>
      </c>
      <c r="E34" s="5">
        <v>620000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183006</v>
      </c>
      <c r="D36" s="5">
        <v>115000</v>
      </c>
      <c r="E36" s="5">
        <v>85000</v>
      </c>
    </row>
    <row r="37" spans="1:5" ht="15.75" thickBot="1">
      <c r="A37" s="17"/>
      <c r="B37" s="18" t="s">
        <v>75</v>
      </c>
      <c r="C37" s="6">
        <v>643583</v>
      </c>
      <c r="D37" s="6">
        <v>682000</v>
      </c>
      <c r="E37" s="6">
        <v>723000</v>
      </c>
    </row>
    <row r="38" spans="1:5" ht="15">
      <c r="A38" s="17"/>
      <c r="B38" s="18" t="s">
        <v>27</v>
      </c>
      <c r="C38" s="7">
        <f>SUM(C30:C37)</f>
        <v>11849545</v>
      </c>
      <c r="D38" s="7">
        <f>SUM(D30:D37)</f>
        <v>12632000</v>
      </c>
      <c r="E38" s="7">
        <f>SUM(E30:E37)</f>
        <v>14587000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367740</v>
      </c>
      <c r="D41" s="5">
        <v>396000</v>
      </c>
      <c r="E41" s="5">
        <v>430000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367740</v>
      </c>
      <c r="D43" s="7">
        <f>SUM(D41:D42)</f>
        <v>396000</v>
      </c>
      <c r="E43" s="7">
        <f>SUM(E41:E42)</f>
        <v>430000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>
        <v>-15239</v>
      </c>
      <c r="D47" s="6">
        <v>-15000</v>
      </c>
      <c r="E47" s="6">
        <v>-8000</v>
      </c>
    </row>
    <row r="48" spans="1:5" ht="15">
      <c r="A48" s="17"/>
      <c r="B48" s="18" t="s">
        <v>8</v>
      </c>
      <c r="C48" s="7">
        <f>SUM(C46:C47)</f>
        <v>-15239</v>
      </c>
      <c r="D48" s="7">
        <f>SUM(D46:D47)</f>
        <v>-15000</v>
      </c>
      <c r="E48" s="7">
        <f>SUM(E46:E47)</f>
        <v>-8000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705841</v>
      </c>
      <c r="D51" s="5">
        <f>+D17+D43-D48</f>
        <v>1116841</v>
      </c>
      <c r="E51" s="5">
        <f>+E17+E43-E48</f>
        <v>1554841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705841</v>
      </c>
      <c r="D53" s="7">
        <f>SUM(D51:D52)</f>
        <v>1116841</v>
      </c>
      <c r="E53" s="7">
        <f>SUM(E51:E52)</f>
        <v>1554841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590013</v>
      </c>
      <c r="D55" s="5">
        <f>+D12+D25-D38-D43</f>
        <v>720013</v>
      </c>
      <c r="E55" s="5">
        <f>+E12+E25-E38-E43</f>
        <v>48013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1295854</v>
      </c>
      <c r="D57" s="8">
        <f>+D53+D55</f>
        <v>1836854</v>
      </c>
      <c r="E57" s="8">
        <f>+E53+E55</f>
        <v>1602854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79</v>
      </c>
      <c r="B2" s="1"/>
      <c r="C2" s="2"/>
      <c r="D2" s="2"/>
      <c r="E2" s="4"/>
    </row>
    <row r="3" spans="1:5" ht="21" customHeight="1">
      <c r="A3" s="16" t="s">
        <v>98</v>
      </c>
      <c r="B3" s="1"/>
      <c r="C3" s="2"/>
      <c r="D3" s="2"/>
      <c r="E3" s="4"/>
    </row>
    <row r="4" spans="1:224" ht="21" customHeight="1">
      <c r="A4" s="16" t="s">
        <v>80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3820370</v>
      </c>
      <c r="D10" s="5">
        <v>7242950</v>
      </c>
      <c r="E10" s="5">
        <v>4366506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3820370</v>
      </c>
      <c r="D12" s="7">
        <f>SUM(D10:D11)</f>
        <v>7242950</v>
      </c>
      <c r="E12" s="7">
        <f>SUM(E10:E11)</f>
        <v>4366506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4106364</v>
      </c>
      <c r="D15" s="5">
        <v>2653756</v>
      </c>
      <c r="E15" s="5">
        <v>2820131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4106364</v>
      </c>
      <c r="D17" s="7">
        <f>SUM(D15:D16)</f>
        <v>2653756</v>
      </c>
      <c r="E17" s="7">
        <f>SUM(E15:E16)</f>
        <v>2820131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7926734</v>
      </c>
      <c r="D19" s="5">
        <f>+D12+D17</f>
        <v>9896706</v>
      </c>
      <c r="E19" s="5">
        <f>+E12+E17</f>
        <v>7186637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20358719</v>
      </c>
      <c r="D22" s="5">
        <v>19579703</v>
      </c>
      <c r="E22" s="5">
        <v>21027867</v>
      </c>
    </row>
    <row r="23" spans="1:5" ht="15">
      <c r="A23" s="17"/>
      <c r="B23" s="18" t="s">
        <v>15</v>
      </c>
      <c r="C23" s="5">
        <v>427723</v>
      </c>
      <c r="D23" s="5">
        <v>400000</v>
      </c>
      <c r="E23" s="5">
        <v>400000</v>
      </c>
    </row>
    <row r="24" spans="1:5" ht="15.75" thickBot="1">
      <c r="A24" s="17"/>
      <c r="B24" s="18" t="s">
        <v>16</v>
      </c>
      <c r="C24" s="6">
        <v>707401</v>
      </c>
      <c r="D24" s="6">
        <v>1390000</v>
      </c>
      <c r="E24" s="6">
        <v>1385000</v>
      </c>
    </row>
    <row r="25" spans="1:5" ht="15">
      <c r="A25" s="17"/>
      <c r="B25" s="18" t="s">
        <v>42</v>
      </c>
      <c r="C25" s="7">
        <f>SUM(C22:C24)</f>
        <v>21493843</v>
      </c>
      <c r="D25" s="7">
        <f>SUM(D22:D24)</f>
        <v>21369703</v>
      </c>
      <c r="E25" s="7">
        <f>SUM(E22:E24)</f>
        <v>22812867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29420577</v>
      </c>
      <c r="D27" s="8">
        <f>+D19+D25</f>
        <v>31266409</v>
      </c>
      <c r="E27" s="8">
        <f>+E19+E25</f>
        <v>29999504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4616950</v>
      </c>
      <c r="D30" s="5">
        <v>4736071</v>
      </c>
      <c r="E30" s="5">
        <v>4928153</v>
      </c>
    </row>
    <row r="31" spans="1:5" ht="15">
      <c r="A31" s="17"/>
      <c r="B31" s="18" t="s">
        <v>21</v>
      </c>
      <c r="C31" s="5">
        <v>1062999</v>
      </c>
      <c r="D31" s="5">
        <v>1161395</v>
      </c>
      <c r="E31" s="5">
        <v>1289239</v>
      </c>
    </row>
    <row r="32" spans="1:5" ht="15">
      <c r="A32" s="17"/>
      <c r="B32" s="18" t="s">
        <v>22</v>
      </c>
      <c r="C32" s="5">
        <v>4518112</v>
      </c>
      <c r="D32" s="5">
        <v>4146346</v>
      </c>
      <c r="E32" s="5">
        <v>4898236</v>
      </c>
    </row>
    <row r="33" spans="1:5" ht="15">
      <c r="A33" s="19"/>
      <c r="B33" s="18" t="s">
        <v>23</v>
      </c>
      <c r="C33" s="5">
        <v>814398</v>
      </c>
      <c r="D33" s="5">
        <v>2862426</v>
      </c>
      <c r="E33" s="5">
        <v>2143550</v>
      </c>
    </row>
    <row r="34" spans="1:5" ht="15">
      <c r="A34" s="19"/>
      <c r="B34" s="18" t="s">
        <v>24</v>
      </c>
      <c r="C34" s="5">
        <v>3879390</v>
      </c>
      <c r="D34" s="5">
        <v>6506195</v>
      </c>
      <c r="E34" s="5">
        <v>6505717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110100</v>
      </c>
      <c r="D36" s="5">
        <v>118450</v>
      </c>
      <c r="E36" s="5">
        <v>106400</v>
      </c>
    </row>
    <row r="37" spans="1:5" ht="15.75" thickBot="1">
      <c r="A37" s="17"/>
      <c r="B37" s="18" t="s">
        <v>75</v>
      </c>
      <c r="C37" s="6">
        <v>999207</v>
      </c>
      <c r="D37" s="6">
        <v>3827873</v>
      </c>
      <c r="E37" s="6">
        <v>1626796</v>
      </c>
    </row>
    <row r="38" spans="1:5" ht="15">
      <c r="A38" s="17"/>
      <c r="B38" s="18" t="s">
        <v>27</v>
      </c>
      <c r="C38" s="7">
        <f>SUM(C30:C37)</f>
        <v>16001156</v>
      </c>
      <c r="D38" s="7">
        <f>SUM(D30:D37)</f>
        <v>23358756</v>
      </c>
      <c r="E38" s="7">
        <f>SUM(E30:E37)</f>
        <v>21498091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2070107</v>
      </c>
      <c r="D41" s="5">
        <v>887391</v>
      </c>
      <c r="E41" s="5">
        <v>1180836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2070107</v>
      </c>
      <c r="D43" s="7">
        <f>SUM(D41:D42)</f>
        <v>887391</v>
      </c>
      <c r="E43" s="7">
        <f>SUM(E41:E42)</f>
        <v>1180836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3683222</v>
      </c>
      <c r="D46" s="5">
        <v>800000</v>
      </c>
      <c r="E46" s="5">
        <v>0</v>
      </c>
    </row>
    <row r="47" spans="1:5" ht="15.75" thickBot="1">
      <c r="A47" s="17"/>
      <c r="B47" s="18" t="s">
        <v>31</v>
      </c>
      <c r="C47" s="6">
        <v>-160507</v>
      </c>
      <c r="D47" s="6">
        <v>-78984</v>
      </c>
      <c r="E47" s="6">
        <v>-83976</v>
      </c>
    </row>
    <row r="48" spans="1:5" ht="15">
      <c r="A48" s="17"/>
      <c r="B48" s="18" t="s">
        <v>8</v>
      </c>
      <c r="C48" s="7">
        <f>SUM(C46:C47)</f>
        <v>3522715</v>
      </c>
      <c r="D48" s="7">
        <f>SUM(D46:D47)</f>
        <v>721016</v>
      </c>
      <c r="E48" s="7">
        <f>SUM(E46:E47)</f>
        <v>-83976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2653756</v>
      </c>
      <c r="D51" s="5">
        <f>+D17+D43-D48</f>
        <v>2820131</v>
      </c>
      <c r="E51" s="5">
        <f>+E17+E43-E48</f>
        <v>4084943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2653756</v>
      </c>
      <c r="D53" s="7">
        <f>SUM(D51:D52)</f>
        <v>2820131</v>
      </c>
      <c r="E53" s="7">
        <f>SUM(E51:E52)</f>
        <v>4084943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7242950</v>
      </c>
      <c r="D55" s="5">
        <f>+D12+D25-D38-D43</f>
        <v>4366506</v>
      </c>
      <c r="E55" s="5">
        <f>+E12+E25-E38-E43</f>
        <v>4500446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9896706</v>
      </c>
      <c r="D57" s="8">
        <f>+D53+D55</f>
        <v>7186637</v>
      </c>
      <c r="E57" s="8">
        <f>+E53+E55</f>
        <v>8585389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77</v>
      </c>
      <c r="B2" s="1"/>
      <c r="C2" s="2"/>
      <c r="D2" s="2"/>
      <c r="E2" s="4"/>
    </row>
    <row r="3" spans="1:5" ht="21" customHeight="1">
      <c r="A3" s="16" t="s">
        <v>88</v>
      </c>
      <c r="B3" s="1"/>
      <c r="C3" s="2"/>
      <c r="D3" s="2"/>
      <c r="E3" s="4"/>
    </row>
    <row r="4" spans="1:224" ht="21" customHeight="1">
      <c r="A4" s="16" t="s">
        <v>78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24100</v>
      </c>
      <c r="D10" s="5">
        <v>3009752</v>
      </c>
      <c r="E10" s="5">
        <v>4529305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24100</v>
      </c>
      <c r="D12" s="7">
        <f>SUM(D10:D11)</f>
        <v>3009752</v>
      </c>
      <c r="E12" s="7">
        <f>SUM(E10:E11)</f>
        <v>4529305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1978147</v>
      </c>
      <c r="D15" s="5">
        <v>2543789</v>
      </c>
      <c r="E15" s="5">
        <v>2982584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1978147</v>
      </c>
      <c r="D17" s="7">
        <f>SUM(D15:D16)</f>
        <v>2543789</v>
      </c>
      <c r="E17" s="7">
        <f>SUM(E15:E16)</f>
        <v>2982584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2002247</v>
      </c>
      <c r="D19" s="5">
        <f>+D12+D17</f>
        <v>5553541</v>
      </c>
      <c r="E19" s="5">
        <f>+E12+E17</f>
        <v>7511889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13750962</v>
      </c>
      <c r="D22" s="5">
        <v>14576895</v>
      </c>
      <c r="E22" s="5">
        <v>15103960</v>
      </c>
    </row>
    <row r="23" spans="1:5" ht="15">
      <c r="A23" s="17"/>
      <c r="B23" s="18" t="s">
        <v>15</v>
      </c>
      <c r="C23" s="5">
        <v>198502</v>
      </c>
      <c r="D23" s="5">
        <v>145000</v>
      </c>
      <c r="E23" s="5">
        <v>114800</v>
      </c>
    </row>
    <row r="24" spans="1:5" ht="15.75" thickBot="1">
      <c r="A24" s="17"/>
      <c r="B24" s="18" t="s">
        <v>16</v>
      </c>
      <c r="C24" s="6">
        <v>784553</v>
      </c>
      <c r="D24" s="6">
        <v>0</v>
      </c>
      <c r="E24" s="6">
        <v>0</v>
      </c>
    </row>
    <row r="25" spans="1:5" ht="15">
      <c r="A25" s="17"/>
      <c r="B25" s="18" t="s">
        <v>42</v>
      </c>
      <c r="C25" s="7">
        <f>SUM(C22:C24)</f>
        <v>14734017</v>
      </c>
      <c r="D25" s="7">
        <f>SUM(D22:D24)</f>
        <v>14721895</v>
      </c>
      <c r="E25" s="7">
        <f>SUM(E22:E24)</f>
        <v>15218760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16736264</v>
      </c>
      <c r="D27" s="8">
        <f>+D19+D25</f>
        <v>20275436</v>
      </c>
      <c r="E27" s="8">
        <f>+E19+E25</f>
        <v>22730649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1205871</v>
      </c>
      <c r="D30" s="5">
        <v>1388832</v>
      </c>
      <c r="E30" s="5">
        <v>1410000</v>
      </c>
    </row>
    <row r="31" spans="1:5" ht="15">
      <c r="A31" s="17"/>
      <c r="B31" s="18" t="s">
        <v>21</v>
      </c>
      <c r="C31" s="5">
        <v>405191</v>
      </c>
      <c r="D31" s="5">
        <v>400000</v>
      </c>
      <c r="E31" s="5">
        <v>415000</v>
      </c>
    </row>
    <row r="32" spans="1:5" ht="15">
      <c r="A32" s="17"/>
      <c r="B32" s="18" t="s">
        <v>22</v>
      </c>
      <c r="C32" s="5">
        <v>4975828</v>
      </c>
      <c r="D32" s="5">
        <v>6478329</v>
      </c>
      <c r="E32" s="5">
        <v>7123617</v>
      </c>
    </row>
    <row r="33" spans="1:5" ht="15">
      <c r="A33" s="19"/>
      <c r="B33" s="18" t="s">
        <v>23</v>
      </c>
      <c r="C33" s="5">
        <v>540016</v>
      </c>
      <c r="D33" s="5">
        <v>623407</v>
      </c>
      <c r="E33" s="5">
        <v>600000</v>
      </c>
    </row>
    <row r="34" spans="1:5" ht="15">
      <c r="A34" s="19"/>
      <c r="B34" s="18" t="s">
        <v>24</v>
      </c>
      <c r="C34" s="5">
        <v>3423264</v>
      </c>
      <c r="D34" s="5">
        <v>3434102</v>
      </c>
      <c r="E34" s="5">
        <v>3437717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100320</v>
      </c>
      <c r="D36" s="5">
        <v>25000</v>
      </c>
      <c r="E36" s="5">
        <v>35000</v>
      </c>
    </row>
    <row r="37" spans="1:5" ht="15.75" thickBot="1">
      <c r="A37" s="17"/>
      <c r="B37" s="18" t="s">
        <v>75</v>
      </c>
      <c r="C37" s="6">
        <v>636875</v>
      </c>
      <c r="D37" s="6">
        <v>473877</v>
      </c>
      <c r="E37" s="6">
        <v>585157</v>
      </c>
    </row>
    <row r="38" spans="1:5" ht="15">
      <c r="A38" s="17"/>
      <c r="B38" s="18" t="s">
        <v>27</v>
      </c>
      <c r="C38" s="7">
        <f>SUM(C30:C37)</f>
        <v>11287365</v>
      </c>
      <c r="D38" s="7">
        <f>SUM(D30:D37)</f>
        <v>12823547</v>
      </c>
      <c r="E38" s="7">
        <f>SUM(E30:E37)</f>
        <v>13606491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461000</v>
      </c>
      <c r="D41" s="5">
        <v>378795</v>
      </c>
      <c r="E41" s="5">
        <v>398390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461000</v>
      </c>
      <c r="D43" s="7">
        <f>SUM(D41:D42)</f>
        <v>378795</v>
      </c>
      <c r="E43" s="7">
        <f>SUM(E41:E42)</f>
        <v>398390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0</v>
      </c>
      <c r="D46" s="5">
        <v>0</v>
      </c>
      <c r="E46" s="5">
        <v>0</v>
      </c>
    </row>
    <row r="47" spans="1:5" ht="15.75" thickBot="1">
      <c r="A47" s="17"/>
      <c r="B47" s="18" t="s">
        <v>31</v>
      </c>
      <c r="C47" s="6">
        <v>-104642</v>
      </c>
      <c r="D47" s="6">
        <v>-60000</v>
      </c>
      <c r="E47" s="6">
        <v>-30124</v>
      </c>
    </row>
    <row r="48" spans="1:5" ht="15">
      <c r="A48" s="17"/>
      <c r="B48" s="18" t="s">
        <v>8</v>
      </c>
      <c r="C48" s="7">
        <f>SUM(C46:C47)</f>
        <v>-104642</v>
      </c>
      <c r="D48" s="7">
        <f>SUM(D46:D47)</f>
        <v>-60000</v>
      </c>
      <c r="E48" s="7">
        <f>SUM(E46:E47)</f>
        <v>-30124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2543789</v>
      </c>
      <c r="D51" s="5">
        <f>+D17+D43-D48</f>
        <v>2982584</v>
      </c>
      <c r="E51" s="5">
        <f>+E17+E43-E48</f>
        <v>3411098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2543789</v>
      </c>
      <c r="D53" s="7">
        <f>SUM(D51:D52)</f>
        <v>2982584</v>
      </c>
      <c r="E53" s="7">
        <f>SUM(E51:E52)</f>
        <v>3411098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3009752</v>
      </c>
      <c r="D55" s="5">
        <f>+D12+D25-D38-D43</f>
        <v>4529305</v>
      </c>
      <c r="E55" s="5">
        <f>+E12+E25-E38-E43</f>
        <v>5743184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5553541</v>
      </c>
      <c r="D57" s="8">
        <f>+D53+D55</f>
        <v>7511889</v>
      </c>
      <c r="E57" s="8">
        <f>+E53+E55</f>
        <v>9154282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82</v>
      </c>
      <c r="B2" s="1"/>
      <c r="C2" s="2"/>
      <c r="D2" s="2"/>
      <c r="E2" s="4"/>
    </row>
    <row r="3" spans="1:5" ht="21" customHeight="1">
      <c r="A3" s="16" t="s">
        <v>83</v>
      </c>
      <c r="B3" s="1"/>
      <c r="C3" s="2"/>
      <c r="D3" s="2"/>
      <c r="E3" s="4"/>
    </row>
    <row r="4" spans="1:224" ht="21" customHeight="1">
      <c r="A4" s="16" t="s">
        <v>84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9513834</v>
      </c>
      <c r="D10" s="5">
        <v>11809984</v>
      </c>
      <c r="E10" s="5">
        <v>14581168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9513834</v>
      </c>
      <c r="D12" s="7">
        <f>SUM(D10:D11)</f>
        <v>11809984</v>
      </c>
      <c r="E12" s="7">
        <f>SUM(E10:E11)</f>
        <v>14581168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1335305</v>
      </c>
      <c r="D15" s="5">
        <v>1583873</v>
      </c>
      <c r="E15" s="5">
        <v>1861250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1335305</v>
      </c>
      <c r="D17" s="7">
        <f>SUM(D15:D16)</f>
        <v>1583873</v>
      </c>
      <c r="E17" s="7">
        <f>SUM(E15:E16)</f>
        <v>1861250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10849139</v>
      </c>
      <c r="D19" s="5">
        <f>+D12+D17</f>
        <v>13393857</v>
      </c>
      <c r="E19" s="5">
        <f>+E12+E17</f>
        <v>16442418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8705099</v>
      </c>
      <c r="D22" s="5">
        <v>9245903</v>
      </c>
      <c r="E22" s="5">
        <v>9533457</v>
      </c>
    </row>
    <row r="23" spans="1:5" ht="15">
      <c r="A23" s="17"/>
      <c r="B23" s="18" t="s">
        <v>15</v>
      </c>
      <c r="C23" s="5">
        <v>238795</v>
      </c>
      <c r="D23" s="5">
        <v>219000</v>
      </c>
      <c r="E23" s="5">
        <v>192000</v>
      </c>
    </row>
    <row r="24" spans="1:5" ht="15.75" thickBot="1">
      <c r="A24" s="17"/>
      <c r="B24" s="18" t="s">
        <v>16</v>
      </c>
      <c r="C24" s="6"/>
      <c r="D24" s="6"/>
      <c r="E24" s="6"/>
    </row>
    <row r="25" spans="1:5" ht="15">
      <c r="A25" s="17"/>
      <c r="B25" s="18" t="s">
        <v>42</v>
      </c>
      <c r="C25" s="7">
        <f>SUM(C22:C24)</f>
        <v>8943894</v>
      </c>
      <c r="D25" s="7">
        <f>SUM(D22:D24)</f>
        <v>9464903</v>
      </c>
      <c r="E25" s="7">
        <f>SUM(E22:E24)</f>
        <v>9725457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19793033</v>
      </c>
      <c r="D27" s="8">
        <f>+D19+D25</f>
        <v>22858760</v>
      </c>
      <c r="E27" s="8">
        <f>+E19+E25</f>
        <v>26167875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1138741</v>
      </c>
      <c r="D30" s="5">
        <v>1308618</v>
      </c>
      <c r="E30" s="5">
        <v>1374049</v>
      </c>
    </row>
    <row r="31" spans="1:5" ht="15">
      <c r="A31" s="17"/>
      <c r="B31" s="18" t="s">
        <v>21</v>
      </c>
      <c r="C31" s="5">
        <v>1003003</v>
      </c>
      <c r="D31" s="5">
        <v>1184197</v>
      </c>
      <c r="E31" s="5">
        <v>1030000</v>
      </c>
    </row>
    <row r="32" spans="1:5" ht="15">
      <c r="A32" s="17"/>
      <c r="B32" s="18" t="s">
        <v>22</v>
      </c>
      <c r="C32" s="5">
        <v>1055470</v>
      </c>
      <c r="D32" s="5">
        <v>866755</v>
      </c>
      <c r="E32" s="5">
        <v>1024951</v>
      </c>
    </row>
    <row r="33" spans="1:5" ht="15">
      <c r="A33" s="19"/>
      <c r="B33" s="18" t="s">
        <v>23</v>
      </c>
      <c r="C33" s="5">
        <v>0</v>
      </c>
      <c r="D33" s="5">
        <v>0</v>
      </c>
      <c r="E33" s="5">
        <v>0</v>
      </c>
    </row>
    <row r="34" spans="1:5" ht="15">
      <c r="A34" s="19"/>
      <c r="B34" s="18" t="s">
        <v>24</v>
      </c>
      <c r="C34" s="5">
        <v>3010443</v>
      </c>
      <c r="D34" s="5">
        <v>3016771</v>
      </c>
      <c r="E34" s="5">
        <v>5069491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191520</v>
      </c>
      <c r="D36" s="5">
        <v>40000</v>
      </c>
      <c r="E36" s="5">
        <v>41000</v>
      </c>
    </row>
    <row r="37" spans="1:5" ht="15.75" thickBot="1">
      <c r="A37" s="17"/>
      <c r="B37" s="18" t="s">
        <v>75</v>
      </c>
      <c r="C37" s="6">
        <v>0</v>
      </c>
      <c r="D37" s="6">
        <v>0</v>
      </c>
      <c r="E37" s="6">
        <v>0</v>
      </c>
    </row>
    <row r="38" spans="1:5" ht="15">
      <c r="A38" s="17"/>
      <c r="B38" s="18" t="s">
        <v>27</v>
      </c>
      <c r="C38" s="7">
        <f>SUM(C30:C37)</f>
        <v>6399177</v>
      </c>
      <c r="D38" s="7">
        <f>SUM(D30:D37)</f>
        <v>6416341</v>
      </c>
      <c r="E38" s="7">
        <f>SUM(E30:E37)</f>
        <v>8539491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248568</v>
      </c>
      <c r="D41" s="5">
        <v>277377</v>
      </c>
      <c r="E41" s="5">
        <v>286004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248568</v>
      </c>
      <c r="D43" s="7">
        <f>SUM(D41:D42)</f>
        <v>277377</v>
      </c>
      <c r="E43" s="7">
        <f>SUM(E41:E42)</f>
        <v>286004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0</v>
      </c>
      <c r="D46" s="5">
        <v>0</v>
      </c>
      <c r="E46" s="5">
        <v>0</v>
      </c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1583873</v>
      </c>
      <c r="D51" s="5">
        <f>+D17+D43-D48</f>
        <v>1861250</v>
      </c>
      <c r="E51" s="5">
        <f>+E17+E43-E48</f>
        <v>2147254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1583873</v>
      </c>
      <c r="D53" s="7">
        <f>SUM(D51:D52)</f>
        <v>1861250</v>
      </c>
      <c r="E53" s="7">
        <f>SUM(E51:E52)</f>
        <v>2147254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11809983</v>
      </c>
      <c r="D55" s="5">
        <f>+D12+D25-D38-D43</f>
        <v>14581169</v>
      </c>
      <c r="E55" s="5">
        <f>+E12+E25-E38-E43</f>
        <v>15481130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13393856</v>
      </c>
      <c r="D57" s="8">
        <f>+D53+D55</f>
        <v>16442419</v>
      </c>
      <c r="E57" s="8">
        <f>+E53+E55</f>
        <v>17628384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tabSelected="1"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54</v>
      </c>
      <c r="B2" s="1"/>
      <c r="C2" s="2"/>
      <c r="D2" s="2"/>
      <c r="E2" s="4"/>
    </row>
    <row r="3" spans="1:5" ht="21" customHeight="1">
      <c r="A3" s="16" t="s">
        <v>55</v>
      </c>
      <c r="B3" s="1"/>
      <c r="C3" s="2"/>
      <c r="D3" s="2"/>
      <c r="E3" s="4"/>
    </row>
    <row r="4" spans="1:224" ht="21" customHeight="1">
      <c r="A4" s="16" t="s">
        <v>56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2961391</v>
      </c>
      <c r="D10" s="5">
        <v>2008228</v>
      </c>
      <c r="E10" s="5">
        <v>1784800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2961391</v>
      </c>
      <c r="D12" s="7">
        <f>SUM(D10:D11)</f>
        <v>2008228</v>
      </c>
      <c r="E12" s="7">
        <f>SUM(E10:E11)</f>
        <v>1784800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1392843</v>
      </c>
      <c r="D15" s="5">
        <v>1627344</v>
      </c>
      <c r="E15" s="5">
        <v>1905594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1392843</v>
      </c>
      <c r="D17" s="7">
        <f>SUM(D15:D16)</f>
        <v>1627344</v>
      </c>
      <c r="E17" s="7">
        <f>SUM(E15:E16)</f>
        <v>1905594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4354234</v>
      </c>
      <c r="D19" s="5">
        <f>+D12+D17</f>
        <v>3635572</v>
      </c>
      <c r="E19" s="5">
        <f>+E12+E17</f>
        <v>3690394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8827248</v>
      </c>
      <c r="D22" s="5">
        <v>9275000</v>
      </c>
      <c r="E22" s="5">
        <v>9370900</v>
      </c>
    </row>
    <row r="23" spans="1:5" ht="15">
      <c r="A23" s="17"/>
      <c r="B23" s="18" t="s">
        <v>15</v>
      </c>
      <c r="C23" s="5">
        <v>594376</v>
      </c>
      <c r="D23" s="5">
        <v>300000</v>
      </c>
      <c r="E23" s="5">
        <v>270000</v>
      </c>
    </row>
    <row r="24" spans="1:5" ht="15.75" thickBot="1">
      <c r="A24" s="17"/>
      <c r="B24" s="18" t="s">
        <v>16</v>
      </c>
      <c r="C24" s="6">
        <v>73972</v>
      </c>
      <c r="D24" s="6">
        <v>34000</v>
      </c>
      <c r="E24" s="6">
        <v>34000</v>
      </c>
    </row>
    <row r="25" spans="1:5" ht="15">
      <c r="A25" s="17"/>
      <c r="B25" s="18" t="s">
        <v>42</v>
      </c>
      <c r="C25" s="7">
        <f>SUM(C22:C24)</f>
        <v>9495596</v>
      </c>
      <c r="D25" s="7">
        <f>SUM(D22:D24)</f>
        <v>9609000</v>
      </c>
      <c r="E25" s="7">
        <f>SUM(E22:E24)</f>
        <v>9674900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13849830</v>
      </c>
      <c r="D27" s="8">
        <f>+D19+D25</f>
        <v>13244572</v>
      </c>
      <c r="E27" s="8">
        <f>+E19+E25</f>
        <v>13365294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1409851</v>
      </c>
      <c r="D30" s="5">
        <v>1300000</v>
      </c>
      <c r="E30" s="5">
        <v>1300000</v>
      </c>
    </row>
    <row r="31" spans="1:5" ht="15">
      <c r="A31" s="17"/>
      <c r="B31" s="18" t="s">
        <v>21</v>
      </c>
      <c r="C31" s="5">
        <v>38778</v>
      </c>
      <c r="D31" s="5">
        <v>12000</v>
      </c>
      <c r="E31" s="5">
        <v>12000</v>
      </c>
    </row>
    <row r="32" spans="1:5" ht="15">
      <c r="A32" s="17"/>
      <c r="B32" s="18" t="s">
        <v>22</v>
      </c>
      <c r="C32" s="5">
        <v>2725390</v>
      </c>
      <c r="D32" s="5">
        <v>3735650</v>
      </c>
      <c r="E32" s="5">
        <v>3866000</v>
      </c>
    </row>
    <row r="33" spans="1:5" ht="15">
      <c r="A33" s="19"/>
      <c r="B33" s="18" t="s">
        <v>23</v>
      </c>
      <c r="C33" s="5">
        <v>140385</v>
      </c>
      <c r="D33" s="5">
        <v>0</v>
      </c>
      <c r="E33" s="5">
        <v>0</v>
      </c>
    </row>
    <row r="34" spans="1:5" ht="15">
      <c r="A34" s="19"/>
      <c r="B34" s="18" t="s">
        <v>24</v>
      </c>
      <c r="C34" s="5">
        <v>3512599</v>
      </c>
      <c r="D34" s="5">
        <v>4506528</v>
      </c>
      <c r="E34" s="5">
        <v>4505645</v>
      </c>
    </row>
    <row r="35" spans="1:5" ht="15">
      <c r="A35" s="17"/>
      <c r="B35" s="18" t="s">
        <v>25</v>
      </c>
      <c r="C35" s="5">
        <v>723198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3407</v>
      </c>
      <c r="D36" s="5">
        <v>0</v>
      </c>
      <c r="E36" s="5">
        <v>0</v>
      </c>
    </row>
    <row r="37" spans="1:5" ht="15.75" thickBot="1">
      <c r="A37" s="17"/>
      <c r="B37" s="18" t="s">
        <v>75</v>
      </c>
      <c r="C37" s="6">
        <v>1620096</v>
      </c>
      <c r="D37" s="6">
        <v>0</v>
      </c>
      <c r="E37" s="6">
        <v>0</v>
      </c>
    </row>
    <row r="38" spans="1:5" ht="15">
      <c r="A38" s="17"/>
      <c r="B38" s="18" t="s">
        <v>27</v>
      </c>
      <c r="C38" s="7">
        <f>SUM(C30:C37)</f>
        <v>10173704</v>
      </c>
      <c r="D38" s="7">
        <f>SUM(D30:D37)</f>
        <v>9554178</v>
      </c>
      <c r="E38" s="7">
        <f>SUM(E30:E37)</f>
        <v>9683645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275055</v>
      </c>
      <c r="D41" s="5">
        <v>278250</v>
      </c>
      <c r="E41" s="5">
        <v>281127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275055</v>
      </c>
      <c r="D43" s="7">
        <f>SUM(D41:D42)</f>
        <v>278250</v>
      </c>
      <c r="E43" s="7">
        <f>SUM(E41:E42)</f>
        <v>281127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40554</v>
      </c>
      <c r="D46" s="5">
        <v>0</v>
      </c>
      <c r="E46" s="5">
        <v>0</v>
      </c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40554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+C17+C43-C46</f>
        <v>1627344</v>
      </c>
      <c r="D51" s="5">
        <f>+D17+D43-D46</f>
        <v>1905594</v>
      </c>
      <c r="E51" s="5">
        <f>+E17+E43-E46</f>
        <v>2186721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1627344</v>
      </c>
      <c r="D53" s="7">
        <f>SUM(D51:D52)</f>
        <v>1905594</v>
      </c>
      <c r="E53" s="7">
        <f>SUM(E51:E52)</f>
        <v>2186721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2008228</v>
      </c>
      <c r="D55" s="5">
        <f>+D12+D25-D38-D43</f>
        <v>1784800</v>
      </c>
      <c r="E55" s="5">
        <f>+E12+E25-E38-E43</f>
        <v>1494928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3635572</v>
      </c>
      <c r="D57" s="8">
        <f>+D53+D55</f>
        <v>3690394</v>
      </c>
      <c r="E57" s="8">
        <f>+E53+E55</f>
        <v>3681649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21" footer="0.17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54</v>
      </c>
      <c r="B2" s="1"/>
      <c r="C2" s="2"/>
      <c r="D2" s="2"/>
      <c r="E2" s="4"/>
    </row>
    <row r="3" spans="1:5" ht="21" customHeight="1">
      <c r="A3" s="16" t="s">
        <v>57</v>
      </c>
      <c r="B3" s="1"/>
      <c r="C3" s="2"/>
      <c r="D3" s="2"/>
      <c r="E3" s="4"/>
    </row>
    <row r="4" spans="1:224" ht="21" customHeight="1">
      <c r="A4" s="16" t="s">
        <v>58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4857338</v>
      </c>
      <c r="D10" s="5">
        <v>11596340</v>
      </c>
      <c r="E10" s="5">
        <v>9951959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4857338</v>
      </c>
      <c r="D12" s="7">
        <f>SUM(D10:D11)</f>
        <v>11596340</v>
      </c>
      <c r="E12" s="7">
        <f>SUM(E10:E11)</f>
        <v>9951959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9064147</v>
      </c>
      <c r="D15" s="5">
        <v>12298216</v>
      </c>
      <c r="E15" s="5">
        <v>17845914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9064147</v>
      </c>
      <c r="D17" s="7">
        <f>SUM(D15:D16)</f>
        <v>12298216</v>
      </c>
      <c r="E17" s="7">
        <f>SUM(E15:E16)</f>
        <v>17845914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13921485</v>
      </c>
      <c r="D19" s="5">
        <f>+D12+D17</f>
        <v>23894556</v>
      </c>
      <c r="E19" s="5">
        <f>+E12+E17</f>
        <v>27797873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28973100</v>
      </c>
      <c r="D22" s="5">
        <v>29179392</v>
      </c>
      <c r="E22" s="5">
        <v>30785579</v>
      </c>
    </row>
    <row r="23" spans="1:5" ht="15">
      <c r="A23" s="17"/>
      <c r="B23" s="18" t="s">
        <v>15</v>
      </c>
      <c r="C23" s="5">
        <v>630774</v>
      </c>
      <c r="D23" s="5">
        <v>590000</v>
      </c>
      <c r="E23" s="5">
        <v>635000</v>
      </c>
    </row>
    <row r="24" spans="1:5" ht="15.75" thickBot="1">
      <c r="A24" s="17"/>
      <c r="B24" s="18" t="s">
        <v>16</v>
      </c>
      <c r="C24" s="6">
        <v>159777</v>
      </c>
      <c r="D24" s="6">
        <v>150000</v>
      </c>
      <c r="E24" s="6">
        <v>163000</v>
      </c>
    </row>
    <row r="25" spans="1:5" ht="15">
      <c r="A25" s="17"/>
      <c r="B25" s="18" t="s">
        <v>42</v>
      </c>
      <c r="C25" s="7">
        <f>SUM(C22:C24)</f>
        <v>29763651</v>
      </c>
      <c r="D25" s="7">
        <f>SUM(D22:D24)</f>
        <v>29919392</v>
      </c>
      <c r="E25" s="7">
        <f>SUM(E22:E24)</f>
        <v>31583579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43685136</v>
      </c>
      <c r="D27" s="8">
        <f>+D19+D25</f>
        <v>53813948</v>
      </c>
      <c r="E27" s="8">
        <f>+E19+E25</f>
        <v>59381452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4871079</v>
      </c>
      <c r="D30" s="5">
        <v>4987601</v>
      </c>
      <c r="E30" s="5">
        <v>5287438</v>
      </c>
    </row>
    <row r="31" spans="1:5" ht="15">
      <c r="A31" s="17"/>
      <c r="B31" s="18" t="s">
        <v>21</v>
      </c>
      <c r="C31" s="5">
        <v>1851705</v>
      </c>
      <c r="D31" s="5">
        <v>1942014</v>
      </c>
      <c r="E31" s="5">
        <v>2070395</v>
      </c>
    </row>
    <row r="32" spans="1:5" ht="15">
      <c r="A32" s="17"/>
      <c r="B32" s="18" t="s">
        <v>22</v>
      </c>
      <c r="C32" s="5">
        <v>4762783</v>
      </c>
      <c r="D32" s="5">
        <v>5834994</v>
      </c>
      <c r="E32" s="5">
        <v>5846888</v>
      </c>
    </row>
    <row r="33" spans="1:5" ht="15">
      <c r="A33" s="19"/>
      <c r="B33" s="18" t="s">
        <v>23</v>
      </c>
      <c r="C33" s="5">
        <v>855229</v>
      </c>
      <c r="D33" s="5">
        <v>815000</v>
      </c>
      <c r="E33" s="5">
        <v>865000</v>
      </c>
    </row>
    <row r="34" spans="1:5" ht="15">
      <c r="A34" s="19"/>
      <c r="B34" s="18" t="s">
        <v>24</v>
      </c>
      <c r="C34" s="5">
        <v>5419534</v>
      </c>
      <c r="D34" s="5">
        <v>8866219</v>
      </c>
      <c r="E34" s="5">
        <v>8845747</v>
      </c>
    </row>
    <row r="35" spans="1:5" ht="15">
      <c r="A35" s="17"/>
      <c r="B35" s="18" t="s">
        <v>25</v>
      </c>
      <c r="C35" s="5">
        <v>1102967</v>
      </c>
      <c r="D35" s="5">
        <v>2556500</v>
      </c>
      <c r="E35" s="5">
        <v>2547500</v>
      </c>
    </row>
    <row r="36" spans="1:5" ht="15">
      <c r="A36" s="17"/>
      <c r="B36" s="18" t="s">
        <v>26</v>
      </c>
      <c r="C36" s="5">
        <v>0</v>
      </c>
      <c r="D36" s="5">
        <v>412400</v>
      </c>
      <c r="E36" s="5">
        <v>315400</v>
      </c>
    </row>
    <row r="37" spans="1:5" ht="15.75" thickBot="1">
      <c r="A37" s="17"/>
      <c r="B37" s="18" t="s">
        <v>75</v>
      </c>
      <c r="C37" s="6">
        <v>297072</v>
      </c>
      <c r="D37" s="6">
        <v>301347</v>
      </c>
      <c r="E37" s="6">
        <v>305000</v>
      </c>
    </row>
    <row r="38" spans="1:5" ht="15">
      <c r="A38" s="17"/>
      <c r="B38" s="18" t="s">
        <v>27</v>
      </c>
      <c r="C38" s="7">
        <f>SUM(C30:C37)</f>
        <v>19160369</v>
      </c>
      <c r="D38" s="7">
        <f>SUM(D30:D37)</f>
        <v>25716075</v>
      </c>
      <c r="E38" s="7">
        <f>SUM(E30:E37)</f>
        <v>26083368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3372698</v>
      </c>
      <c r="D41" s="5">
        <v>3372698</v>
      </c>
      <c r="E41" s="5">
        <v>3372698</v>
      </c>
    </row>
    <row r="42" spans="1:5" ht="15.75" thickBot="1">
      <c r="A42" s="17"/>
      <c r="B42" s="18" t="s">
        <v>31</v>
      </c>
      <c r="C42" s="6">
        <v>491582</v>
      </c>
      <c r="D42" s="6">
        <v>2475000</v>
      </c>
      <c r="E42" s="6">
        <v>550000</v>
      </c>
    </row>
    <row r="43" spans="1:5" ht="15">
      <c r="A43" s="17"/>
      <c r="B43" s="18" t="s">
        <v>8</v>
      </c>
      <c r="C43" s="7">
        <f>SUM(C41:C42)</f>
        <v>3864280</v>
      </c>
      <c r="D43" s="7">
        <f>SUM(D41:D42)</f>
        <v>5847698</v>
      </c>
      <c r="E43" s="7">
        <f>SUM(E41:E42)</f>
        <v>3922698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630211</v>
      </c>
      <c r="D46" s="5">
        <v>300000</v>
      </c>
      <c r="E46" s="5">
        <v>0</v>
      </c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630211</v>
      </c>
      <c r="D48" s="7">
        <f>SUM(D46:D47)</f>
        <v>300000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12298216</v>
      </c>
      <c r="D51" s="5">
        <f>+D17+D43-D48</f>
        <v>17845914</v>
      </c>
      <c r="E51" s="5">
        <f>+E17+E43-E48</f>
        <v>21768612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12298216</v>
      </c>
      <c r="D53" s="7">
        <f>SUM(D51:D52)</f>
        <v>17845914</v>
      </c>
      <c r="E53" s="7">
        <f>SUM(E51:E52)</f>
        <v>21768612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11596340</v>
      </c>
      <c r="D55" s="5">
        <f>+D12+D25-D38-D43</f>
        <v>9951959</v>
      </c>
      <c r="E55" s="5">
        <f>+E12+E25-E38-E43</f>
        <v>11529472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23894556</v>
      </c>
      <c r="D57" s="8">
        <f>+D53+D55</f>
        <v>27797873</v>
      </c>
      <c r="E57" s="8">
        <f>+E53+E55</f>
        <v>33298084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18" footer="0.2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59</v>
      </c>
      <c r="B2" s="1"/>
      <c r="C2" s="2"/>
      <c r="D2" s="2"/>
      <c r="E2" s="4"/>
    </row>
    <row r="3" spans="1:5" ht="21" customHeight="1">
      <c r="A3" s="16" t="s">
        <v>60</v>
      </c>
      <c r="B3" s="1"/>
      <c r="C3" s="2"/>
      <c r="D3" s="2"/>
      <c r="E3" s="4"/>
    </row>
    <row r="4" spans="1:224" ht="21" customHeight="1">
      <c r="A4" s="16" t="s">
        <v>61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2058109</v>
      </c>
      <c r="D10" s="5">
        <v>1679758</v>
      </c>
      <c r="E10" s="5">
        <v>1672944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2058109</v>
      </c>
      <c r="D12" s="7">
        <f>SUM(D10:D11)</f>
        <v>1679758</v>
      </c>
      <c r="E12" s="7">
        <f>SUM(E10:E11)</f>
        <v>1672944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515249</v>
      </c>
      <c r="D15" s="5">
        <v>325513</v>
      </c>
      <c r="E15" s="5">
        <v>371205</v>
      </c>
    </row>
    <row r="16" spans="1:5" ht="15.75" thickBot="1">
      <c r="A16" s="17"/>
      <c r="B16" s="18" t="s">
        <v>11</v>
      </c>
      <c r="C16" s="6">
        <v>221893</v>
      </c>
      <c r="D16" s="6">
        <v>500000</v>
      </c>
      <c r="E16" s="6">
        <v>500000</v>
      </c>
    </row>
    <row r="17" spans="1:5" ht="15">
      <c r="A17" s="17"/>
      <c r="B17" s="18" t="s">
        <v>8</v>
      </c>
      <c r="C17" s="7">
        <f>SUM(C15:C16)</f>
        <v>737142</v>
      </c>
      <c r="D17" s="7">
        <f>SUM(D15:D16)</f>
        <v>825513</v>
      </c>
      <c r="E17" s="7">
        <f>SUM(E15:E16)</f>
        <v>871205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2795251</v>
      </c>
      <c r="D19" s="5">
        <f>+D12+D17</f>
        <v>2505271</v>
      </c>
      <c r="E19" s="5">
        <f>+E12+E17</f>
        <v>2544149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1378664</v>
      </c>
      <c r="D22" s="5">
        <v>1660800</v>
      </c>
      <c r="E22" s="5">
        <v>1743840</v>
      </c>
    </row>
    <row r="23" spans="1:5" ht="15">
      <c r="A23" s="17"/>
      <c r="B23" s="18" t="s">
        <v>15</v>
      </c>
      <c r="C23" s="5">
        <v>1026</v>
      </c>
      <c r="D23" s="5"/>
      <c r="E23" s="5"/>
    </row>
    <row r="24" spans="1:5" ht="15.75" thickBot="1">
      <c r="A24" s="17"/>
      <c r="B24" s="18" t="s">
        <v>16</v>
      </c>
      <c r="C24" s="6">
        <v>0</v>
      </c>
      <c r="D24" s="6"/>
      <c r="E24" s="6"/>
    </row>
    <row r="25" spans="1:5" ht="15">
      <c r="A25" s="17"/>
      <c r="B25" s="18" t="s">
        <v>42</v>
      </c>
      <c r="C25" s="7">
        <f>SUM(C22:C24)</f>
        <v>1379690</v>
      </c>
      <c r="D25" s="7">
        <f>SUM(D22:D24)</f>
        <v>1660800</v>
      </c>
      <c r="E25" s="7">
        <f>SUM(E22:E24)</f>
        <v>1743840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4174941</v>
      </c>
      <c r="D27" s="8">
        <f>+D19+D25</f>
        <v>4166071</v>
      </c>
      <c r="E27" s="8">
        <f>+E19+E25</f>
        <v>4287989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464417</v>
      </c>
      <c r="D30" s="5">
        <v>434591</v>
      </c>
      <c r="E30" s="5">
        <v>456321</v>
      </c>
    </row>
    <row r="31" spans="1:5" ht="15">
      <c r="A31" s="17"/>
      <c r="B31" s="18" t="s">
        <v>21</v>
      </c>
      <c r="C31" s="5">
        <v>43943</v>
      </c>
      <c r="D31" s="5">
        <v>88636</v>
      </c>
      <c r="E31" s="5">
        <v>93068</v>
      </c>
    </row>
    <row r="32" spans="1:5" ht="15">
      <c r="A32" s="17"/>
      <c r="B32" s="18" t="s">
        <v>22</v>
      </c>
      <c r="C32" s="5">
        <v>581824</v>
      </c>
      <c r="D32" s="5">
        <v>510500</v>
      </c>
      <c r="E32" s="5">
        <v>561550</v>
      </c>
    </row>
    <row r="33" spans="1:5" ht="15">
      <c r="A33" s="19"/>
      <c r="B33" s="18" t="s">
        <v>23</v>
      </c>
      <c r="C33" s="5">
        <v>0</v>
      </c>
      <c r="D33" s="5">
        <v>0</v>
      </c>
      <c r="E33" s="5">
        <v>0</v>
      </c>
    </row>
    <row r="34" spans="1:5" ht="15">
      <c r="A34" s="19"/>
      <c r="B34" s="18" t="s">
        <v>24</v>
      </c>
      <c r="C34" s="5">
        <v>527137</v>
      </c>
      <c r="D34" s="5">
        <v>522795</v>
      </c>
      <c r="E34" s="5">
        <v>526525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52349</v>
      </c>
      <c r="D36" s="5">
        <v>65400</v>
      </c>
      <c r="E36" s="5">
        <v>100000</v>
      </c>
    </row>
    <row r="37" spans="1:5" ht="15.75" thickBot="1">
      <c r="A37" s="17"/>
      <c r="B37" s="18" t="s">
        <v>75</v>
      </c>
      <c r="C37" s="6">
        <v>0</v>
      </c>
      <c r="D37" s="6">
        <v>0</v>
      </c>
      <c r="E37" s="6">
        <v>0</v>
      </c>
    </row>
    <row r="38" spans="1:5" ht="15">
      <c r="A38" s="17"/>
      <c r="B38" s="18" t="s">
        <v>27</v>
      </c>
      <c r="C38" s="7">
        <f>SUM(C30:C37)</f>
        <v>1669670</v>
      </c>
      <c r="D38" s="7">
        <f>SUM(D30:D37)</f>
        <v>1621922</v>
      </c>
      <c r="E38" s="7">
        <f>SUM(E30:E37)</f>
        <v>1737464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88371</v>
      </c>
      <c r="D41" s="5">
        <v>45692</v>
      </c>
      <c r="E41" s="5">
        <v>52315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88371</v>
      </c>
      <c r="D43" s="7">
        <f>SUM(D41:D42)</f>
        <v>45692</v>
      </c>
      <c r="E43" s="7">
        <f>SUM(E41:E42)</f>
        <v>52315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0</v>
      </c>
      <c r="D46" s="5">
        <v>0</v>
      </c>
      <c r="E46" s="5">
        <v>45692</v>
      </c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45692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825513</v>
      </c>
      <c r="D51" s="5">
        <f>+D17+D43-D48</f>
        <v>871205</v>
      </c>
      <c r="E51" s="5">
        <f>+E17+E43-E48</f>
        <v>877828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825513</v>
      </c>
      <c r="D53" s="7">
        <f>SUM(D51:D52)</f>
        <v>871205</v>
      </c>
      <c r="E53" s="7">
        <f>SUM(E51:E52)</f>
        <v>877828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1679758</v>
      </c>
      <c r="D55" s="5">
        <f>+D12+D25-D38-D43</f>
        <v>1672944</v>
      </c>
      <c r="E55" s="5">
        <f>+E12+E25-E38-E43</f>
        <v>1627005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2505271</v>
      </c>
      <c r="D57" s="43">
        <f>+D53+D55</f>
        <v>2544149</v>
      </c>
      <c r="E57" s="43">
        <f>+E53+E55</f>
        <v>2504833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34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59</v>
      </c>
      <c r="B2" s="1"/>
      <c r="C2" s="2"/>
      <c r="D2" s="2"/>
      <c r="E2" s="4"/>
    </row>
    <row r="3" spans="1:5" ht="21" customHeight="1">
      <c r="A3" s="16" t="s">
        <v>62</v>
      </c>
      <c r="B3" s="1"/>
      <c r="C3" s="2"/>
      <c r="D3" s="2"/>
      <c r="E3" s="4"/>
    </row>
    <row r="4" spans="1:224" ht="21" customHeight="1">
      <c r="A4" s="16" t="s">
        <v>63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1081348</v>
      </c>
      <c r="D10" s="5">
        <v>1131616</v>
      </c>
      <c r="E10" s="5">
        <v>14157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1081348</v>
      </c>
      <c r="D12" s="7">
        <f>SUM(D10:D11)</f>
        <v>1131616</v>
      </c>
      <c r="E12" s="7">
        <f>SUM(E10:E11)</f>
        <v>14157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283245</v>
      </c>
      <c r="D15" s="5">
        <v>284829</v>
      </c>
      <c r="E15" s="5">
        <v>65427</v>
      </c>
    </row>
    <row r="16" spans="1:5" ht="15.75" thickBot="1">
      <c r="A16" s="17"/>
      <c r="B16" s="18" t="s">
        <v>11</v>
      </c>
      <c r="C16" s="6">
        <v>1226133</v>
      </c>
      <c r="D16" s="6">
        <v>1500000</v>
      </c>
      <c r="E16" s="6">
        <v>1500000</v>
      </c>
    </row>
    <row r="17" spans="1:5" ht="15">
      <c r="A17" s="17"/>
      <c r="B17" s="18" t="s">
        <v>8</v>
      </c>
      <c r="C17" s="7">
        <f>SUM(C15:C16)</f>
        <v>1509378</v>
      </c>
      <c r="D17" s="7">
        <f>SUM(D15:D16)</f>
        <v>1784829</v>
      </c>
      <c r="E17" s="7">
        <f>SUM(E15:E16)</f>
        <v>1565427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2590726</v>
      </c>
      <c r="D19" s="5">
        <f>+D12+D17</f>
        <v>2916445</v>
      </c>
      <c r="E19" s="5">
        <f>+E12+E17</f>
        <v>1579584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8668811</v>
      </c>
      <c r="D22" s="5">
        <v>9123283</v>
      </c>
      <c r="E22" s="5">
        <v>9488214</v>
      </c>
    </row>
    <row r="23" spans="1:5" ht="15">
      <c r="A23" s="17"/>
      <c r="B23" s="18" t="s">
        <v>15</v>
      </c>
      <c r="C23" s="5">
        <v>25131</v>
      </c>
      <c r="D23" s="5">
        <v>0</v>
      </c>
      <c r="E23" s="5">
        <v>0</v>
      </c>
    </row>
    <row r="24" spans="1:5" ht="15.75" thickBot="1">
      <c r="A24" s="17"/>
      <c r="B24" s="18" t="s">
        <v>16</v>
      </c>
      <c r="C24" s="6">
        <v>185113</v>
      </c>
      <c r="D24" s="6">
        <v>230000</v>
      </c>
      <c r="E24" s="6">
        <v>230000</v>
      </c>
    </row>
    <row r="25" spans="1:5" ht="15">
      <c r="A25" s="17"/>
      <c r="B25" s="18" t="s">
        <v>42</v>
      </c>
      <c r="C25" s="7">
        <f>SUM(C22:C24)</f>
        <v>8879055</v>
      </c>
      <c r="D25" s="7">
        <f>SUM(D22:D24)</f>
        <v>9353283</v>
      </c>
      <c r="E25" s="7">
        <f>SUM(E22:E24)</f>
        <v>9718214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11469781</v>
      </c>
      <c r="D27" s="8">
        <f>+D19+D25</f>
        <v>12269728</v>
      </c>
      <c r="E27" s="8">
        <f>+E19+E25</f>
        <v>11297798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1878767</v>
      </c>
      <c r="D30" s="5">
        <v>2115963</v>
      </c>
      <c r="E30" s="5">
        <v>2115963</v>
      </c>
    </row>
    <row r="31" spans="1:5" ht="15">
      <c r="A31" s="17"/>
      <c r="B31" s="18" t="s">
        <v>21</v>
      </c>
      <c r="C31" s="5">
        <v>474052</v>
      </c>
      <c r="D31" s="5">
        <v>530000</v>
      </c>
      <c r="E31" s="5">
        <v>530000</v>
      </c>
    </row>
    <row r="32" spans="1:5" ht="15">
      <c r="A32" s="17"/>
      <c r="B32" s="18" t="s">
        <v>22</v>
      </c>
      <c r="C32" s="5">
        <v>4845655</v>
      </c>
      <c r="D32" s="5">
        <v>4908524</v>
      </c>
      <c r="E32" s="5">
        <v>4055780</v>
      </c>
    </row>
    <row r="33" spans="1:5" ht="15">
      <c r="A33" s="19"/>
      <c r="B33" s="18" t="s">
        <v>23</v>
      </c>
      <c r="C33" s="5">
        <v>0</v>
      </c>
      <c r="D33" s="5">
        <v>675000</v>
      </c>
      <c r="E33" s="5">
        <v>675000</v>
      </c>
    </row>
    <row r="34" spans="1:5" ht="15">
      <c r="A34" s="19"/>
      <c r="B34" s="18" t="s">
        <v>24</v>
      </c>
      <c r="C34" s="5">
        <v>1352248</v>
      </c>
      <c r="D34" s="5">
        <v>1357604</v>
      </c>
      <c r="E34" s="5">
        <v>1352094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2612</v>
      </c>
      <c r="D36" s="5">
        <v>89552</v>
      </c>
      <c r="E36" s="5">
        <v>50000</v>
      </c>
    </row>
    <row r="37" spans="1:5" ht="15.75" thickBot="1">
      <c r="A37" s="17"/>
      <c r="B37" s="18" t="s">
        <v>75</v>
      </c>
      <c r="C37" s="6">
        <v>0</v>
      </c>
      <c r="D37" s="6">
        <v>513501</v>
      </c>
      <c r="E37" s="6">
        <v>524930</v>
      </c>
    </row>
    <row r="38" spans="1:5" ht="15">
      <c r="A38" s="17"/>
      <c r="B38" s="18" t="s">
        <v>27</v>
      </c>
      <c r="C38" s="7">
        <f>SUM(C30:C37)</f>
        <v>8553334</v>
      </c>
      <c r="D38" s="7">
        <f>SUM(D30:D37)</f>
        <v>10190144</v>
      </c>
      <c r="E38" s="7">
        <f>SUM(E30:E37)</f>
        <v>9303767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273468</v>
      </c>
      <c r="D41" s="5">
        <v>280598</v>
      </c>
      <c r="E41" s="5">
        <v>280598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273468</v>
      </c>
      <c r="D43" s="7">
        <f>SUM(D41:D42)</f>
        <v>280598</v>
      </c>
      <c r="E43" s="7">
        <f>SUM(E41:E42)</f>
        <v>280598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>
        <v>0</v>
      </c>
      <c r="D46" s="5">
        <v>500000</v>
      </c>
      <c r="E46" s="5">
        <v>0</v>
      </c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500000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v>1782846</v>
      </c>
      <c r="D51" s="5">
        <v>1565427</v>
      </c>
      <c r="E51" s="5">
        <v>1846025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5">
        <f>+C17+C43-C48</f>
        <v>1782846</v>
      </c>
      <c r="D53" s="5">
        <f>+D17+D43-D48</f>
        <v>1565427</v>
      </c>
      <c r="E53" s="5">
        <f>+E17+E43-E48</f>
        <v>1846025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1133601</v>
      </c>
      <c r="D55" s="5">
        <f>+D12+D25-D38-D43</f>
        <v>14157</v>
      </c>
      <c r="E55" s="5">
        <f>+E12+E25-E38-E43</f>
        <v>148006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2916447</v>
      </c>
      <c r="D57" s="8">
        <f>+D53+D55</f>
        <v>1579584</v>
      </c>
      <c r="E57" s="8">
        <f>+E53+E55</f>
        <v>1994031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40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99</v>
      </c>
      <c r="B1" s="45"/>
      <c r="C1" s="45"/>
      <c r="D1" s="45"/>
      <c r="E1" s="46"/>
    </row>
    <row r="2" spans="1:5" ht="21" customHeight="1">
      <c r="A2" s="16" t="s">
        <v>59</v>
      </c>
      <c r="B2" s="1"/>
      <c r="C2" s="2"/>
      <c r="D2" s="2"/>
      <c r="E2" s="4"/>
    </row>
    <row r="3" spans="1:5" ht="21" customHeight="1">
      <c r="A3" s="16" t="s">
        <v>64</v>
      </c>
      <c r="B3" s="1"/>
      <c r="C3" s="2"/>
      <c r="D3" s="2"/>
      <c r="E3" s="4"/>
    </row>
    <row r="4" spans="1:224" ht="21" customHeight="1">
      <c r="A4" s="16" t="s">
        <v>65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979390</v>
      </c>
      <c r="D10" s="5">
        <v>497372</v>
      </c>
      <c r="E10" s="5">
        <v>566574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979390</v>
      </c>
      <c r="D12" s="7">
        <f>SUM(D10:D11)</f>
        <v>497372</v>
      </c>
      <c r="E12" s="7">
        <f>SUM(E10:E11)</f>
        <v>566574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468592</v>
      </c>
      <c r="D15" s="5">
        <v>43064</v>
      </c>
      <c r="E15" s="5">
        <v>617084</v>
      </c>
    </row>
    <row r="16" spans="1:5" ht="15.75" thickBot="1">
      <c r="A16" s="17"/>
      <c r="B16" s="18" t="s">
        <v>11</v>
      </c>
      <c r="C16" s="6"/>
      <c r="D16" s="6">
        <v>500000</v>
      </c>
      <c r="E16" s="6"/>
    </row>
    <row r="17" spans="1:5" ht="15">
      <c r="A17" s="17"/>
      <c r="B17" s="18" t="s">
        <v>8</v>
      </c>
      <c r="C17" s="7">
        <f>SUM(C15:C16)</f>
        <v>468592</v>
      </c>
      <c r="D17" s="7">
        <f>SUM(D15:D16)</f>
        <v>543064</v>
      </c>
      <c r="E17" s="7">
        <f>SUM(E15:E16)</f>
        <v>617084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1447982</v>
      </c>
      <c r="D19" s="5">
        <f>+D12+D17</f>
        <v>1040436</v>
      </c>
      <c r="E19" s="5">
        <f>+E12+E17</f>
        <v>1183658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1111949</v>
      </c>
      <c r="D22" s="5">
        <v>1373700</v>
      </c>
      <c r="E22" s="5">
        <v>1408043</v>
      </c>
    </row>
    <row r="23" spans="1:5" ht="15">
      <c r="A23" s="17"/>
      <c r="B23" s="18" t="s">
        <v>15</v>
      </c>
      <c r="C23" s="5">
        <v>6470</v>
      </c>
      <c r="D23" s="5"/>
      <c r="E23" s="5"/>
    </row>
    <row r="24" spans="1:5" ht="15.75" thickBot="1">
      <c r="A24" s="17"/>
      <c r="B24" s="18" t="s">
        <v>16</v>
      </c>
      <c r="C24" s="6">
        <v>1012813</v>
      </c>
      <c r="D24" s="6">
        <v>1093646</v>
      </c>
      <c r="E24" s="6">
        <v>1245663</v>
      </c>
    </row>
    <row r="25" spans="1:5" ht="15">
      <c r="A25" s="17"/>
      <c r="B25" s="18" t="s">
        <v>42</v>
      </c>
      <c r="C25" s="7">
        <f>SUM(C22:C24)</f>
        <v>2131232</v>
      </c>
      <c r="D25" s="7">
        <f>SUM(D22:D24)</f>
        <v>2467346</v>
      </c>
      <c r="E25" s="7">
        <f>SUM(E22:E24)</f>
        <v>2653706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3579214</v>
      </c>
      <c r="D27" s="8">
        <f>+D19+D25</f>
        <v>3507782</v>
      </c>
      <c r="E27" s="8">
        <f>+E19+E25</f>
        <v>3837364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776053</v>
      </c>
      <c r="D30" s="5">
        <v>853587</v>
      </c>
      <c r="E30" s="5">
        <v>969977</v>
      </c>
    </row>
    <row r="31" spans="1:5" ht="15">
      <c r="A31" s="17"/>
      <c r="B31" s="18" t="s">
        <v>21</v>
      </c>
      <c r="C31" s="5">
        <v>64642</v>
      </c>
      <c r="D31" s="5">
        <v>115568</v>
      </c>
      <c r="E31" s="5">
        <v>118226</v>
      </c>
    </row>
    <row r="32" spans="1:5" ht="15">
      <c r="A32" s="17"/>
      <c r="B32" s="18" t="s">
        <v>22</v>
      </c>
      <c r="C32" s="5">
        <v>1384871</v>
      </c>
      <c r="D32" s="5">
        <v>1066494</v>
      </c>
      <c r="E32" s="5">
        <v>1041917</v>
      </c>
    </row>
    <row r="33" spans="1:5" ht="15">
      <c r="A33" s="19"/>
      <c r="B33" s="18" t="s">
        <v>23</v>
      </c>
      <c r="C33" s="5">
        <v>33118</v>
      </c>
      <c r="D33" s="5">
        <v>23935</v>
      </c>
      <c r="E33" s="5">
        <v>35000</v>
      </c>
    </row>
    <row r="34" spans="1:5" ht="15">
      <c r="A34" s="19"/>
      <c r="B34" s="18" t="s">
        <v>24</v>
      </c>
      <c r="C34" s="5">
        <v>239375</v>
      </c>
      <c r="D34" s="5">
        <v>231042</v>
      </c>
      <c r="E34" s="5">
        <v>229392</v>
      </c>
    </row>
    <row r="35" spans="1:5" ht="15">
      <c r="A35" s="17"/>
      <c r="B35" s="18" t="s">
        <v>25</v>
      </c>
      <c r="C35" s="5"/>
      <c r="D35" s="5"/>
      <c r="E35" s="5"/>
    </row>
    <row r="36" spans="1:5" ht="15">
      <c r="A36" s="17"/>
      <c r="B36" s="18" t="s">
        <v>26</v>
      </c>
      <c r="C36" s="5">
        <v>40719</v>
      </c>
      <c r="D36" s="5">
        <v>33498</v>
      </c>
      <c r="E36" s="5">
        <v>44600</v>
      </c>
    </row>
    <row r="37" spans="1:5" ht="15.75" thickBot="1">
      <c r="A37" s="17"/>
      <c r="B37" s="18" t="s">
        <v>75</v>
      </c>
      <c r="C37" s="6">
        <v>0</v>
      </c>
      <c r="D37" s="6">
        <v>0</v>
      </c>
      <c r="E37" s="6">
        <v>0</v>
      </c>
    </row>
    <row r="38" spans="1:5" ht="15">
      <c r="A38" s="17"/>
      <c r="B38" s="18" t="s">
        <v>27</v>
      </c>
      <c r="C38" s="7">
        <f>SUM(C30:C37)</f>
        <v>2538778</v>
      </c>
      <c r="D38" s="7">
        <f>SUM(D30:D37)</f>
        <v>2324124</v>
      </c>
      <c r="E38" s="7">
        <f>SUM(E30:E37)</f>
        <v>2439112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74472</v>
      </c>
      <c r="D41" s="5">
        <v>74020</v>
      </c>
      <c r="E41" s="5">
        <v>79611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74472</v>
      </c>
      <c r="D43" s="7">
        <f>SUM(D41:D42)</f>
        <v>74020</v>
      </c>
      <c r="E43" s="7">
        <f>SUM(E41:E42)</f>
        <v>79611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v>543064</v>
      </c>
      <c r="D51" s="5">
        <v>617084</v>
      </c>
      <c r="E51" s="5">
        <v>696695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543064</v>
      </c>
      <c r="D53" s="7">
        <f>SUM(D51:D52)</f>
        <v>617084</v>
      </c>
      <c r="E53" s="7">
        <f>SUM(E51:E52)</f>
        <v>696695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497372</v>
      </c>
      <c r="D55" s="5">
        <f>+D12+D25-D38-D43</f>
        <v>566574</v>
      </c>
      <c r="E55" s="5">
        <f>+E12+E25-E38-E43</f>
        <v>701557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1040436</v>
      </c>
      <c r="D57" s="8">
        <f>+D53+D55</f>
        <v>1183658</v>
      </c>
      <c r="E57" s="8">
        <f>+E53+E55</f>
        <v>1398252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40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66</v>
      </c>
      <c r="B2" s="1"/>
      <c r="C2" s="2"/>
      <c r="D2" s="2"/>
      <c r="E2" s="4"/>
    </row>
    <row r="3" spans="1:5" ht="21" customHeight="1">
      <c r="A3" s="16" t="s">
        <v>67</v>
      </c>
      <c r="B3" s="1"/>
      <c r="C3" s="2"/>
      <c r="D3" s="2"/>
      <c r="E3" s="4"/>
    </row>
    <row r="4" spans="1:224" ht="21" customHeight="1">
      <c r="A4" s="16" t="s">
        <v>68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4011061</v>
      </c>
      <c r="D10" s="5">
        <v>6092462</v>
      </c>
      <c r="E10" s="5">
        <v>6452445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4011061</v>
      </c>
      <c r="D12" s="7">
        <f>SUM(D10:D11)</f>
        <v>6092462</v>
      </c>
      <c r="E12" s="7">
        <f>SUM(E10:E11)</f>
        <v>6452445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1054208</v>
      </c>
      <c r="D15" s="5">
        <v>1240340</v>
      </c>
      <c r="E15" s="5">
        <v>1430486</v>
      </c>
    </row>
    <row r="16" spans="1:5" ht="15.75" thickBot="1">
      <c r="A16" s="17"/>
      <c r="B16" s="18" t="s">
        <v>11</v>
      </c>
      <c r="C16" s="6">
        <v>5540543</v>
      </c>
      <c r="D16" s="6">
        <v>3472042</v>
      </c>
      <c r="E16" s="6">
        <v>4681399</v>
      </c>
    </row>
    <row r="17" spans="1:5" ht="15">
      <c r="A17" s="17"/>
      <c r="B17" s="18" t="s">
        <v>8</v>
      </c>
      <c r="C17" s="7">
        <f>SUM(C15:C16)</f>
        <v>6594751</v>
      </c>
      <c r="D17" s="7">
        <f>SUM(D15:D16)</f>
        <v>4712382</v>
      </c>
      <c r="E17" s="7">
        <f>SUM(E15:E16)</f>
        <v>6111885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10605812</v>
      </c>
      <c r="D19" s="5">
        <f>+D12+D17</f>
        <v>10804844</v>
      </c>
      <c r="E19" s="5">
        <f>+E12+E17</f>
        <v>12564330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11459241</v>
      </c>
      <c r="D22" s="5">
        <v>12232019</v>
      </c>
      <c r="E22" s="5">
        <v>12506727</v>
      </c>
    </row>
    <row r="23" spans="1:5" ht="15">
      <c r="A23" s="17"/>
      <c r="B23" s="18" t="s">
        <v>15</v>
      </c>
      <c r="C23" s="5">
        <v>1187434</v>
      </c>
      <c r="D23" s="5">
        <v>350000</v>
      </c>
      <c r="E23" s="5">
        <v>350000</v>
      </c>
    </row>
    <row r="24" spans="1:5" ht="15.75" thickBot="1">
      <c r="A24" s="17"/>
      <c r="B24" s="18" t="s">
        <v>16</v>
      </c>
      <c r="C24" s="6"/>
      <c r="D24" s="6">
        <v>30000</v>
      </c>
      <c r="E24" s="6">
        <v>30000</v>
      </c>
    </row>
    <row r="25" spans="1:5" ht="15">
      <c r="A25" s="17"/>
      <c r="B25" s="18" t="s">
        <v>42</v>
      </c>
      <c r="C25" s="7">
        <f>SUM(C22:C24)</f>
        <v>12646675</v>
      </c>
      <c r="D25" s="7">
        <f>SUM(D22:D24)</f>
        <v>12612019</v>
      </c>
      <c r="E25" s="7">
        <f>SUM(E22:E24)</f>
        <v>12886727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23252487</v>
      </c>
      <c r="D27" s="8">
        <f>+D19+D25</f>
        <v>23416863</v>
      </c>
      <c r="E27" s="8">
        <f>+E19+E25</f>
        <v>25451057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3050601</v>
      </c>
      <c r="D30" s="5">
        <v>2802180</v>
      </c>
      <c r="E30" s="5">
        <v>2962180</v>
      </c>
    </row>
    <row r="31" spans="1:5" ht="15">
      <c r="A31" s="17"/>
      <c r="B31" s="18" t="s">
        <v>21</v>
      </c>
      <c r="C31" s="5">
        <v>433714</v>
      </c>
      <c r="D31" s="5">
        <v>503984</v>
      </c>
      <c r="E31" s="5">
        <v>503984</v>
      </c>
    </row>
    <row r="32" spans="1:5" ht="15">
      <c r="A32" s="17"/>
      <c r="B32" s="18" t="s">
        <v>22</v>
      </c>
      <c r="C32" s="5">
        <v>2287783</v>
      </c>
      <c r="D32" s="5">
        <v>2473085</v>
      </c>
      <c r="E32" s="5">
        <v>2786025</v>
      </c>
    </row>
    <row r="33" spans="1:5" ht="15">
      <c r="A33" s="19"/>
      <c r="B33" s="18" t="s">
        <v>23</v>
      </c>
      <c r="C33" s="5">
        <v>0</v>
      </c>
      <c r="D33" s="5">
        <v>0</v>
      </c>
      <c r="E33" s="5"/>
    </row>
    <row r="34" spans="1:5" ht="15">
      <c r="A34" s="19"/>
      <c r="B34" s="18" t="s">
        <v>24</v>
      </c>
      <c r="C34" s="5">
        <v>3567185</v>
      </c>
      <c r="D34" s="5">
        <v>3554010</v>
      </c>
      <c r="E34" s="5">
        <v>3559840</v>
      </c>
    </row>
    <row r="35" spans="1:5" ht="15">
      <c r="A35" s="17"/>
      <c r="B35" s="18" t="s">
        <v>25</v>
      </c>
      <c r="C35" s="5"/>
      <c r="D35" s="5">
        <v>0</v>
      </c>
      <c r="E35" s="5"/>
    </row>
    <row r="36" spans="1:5" ht="15">
      <c r="A36" s="17"/>
      <c r="B36" s="18" t="s">
        <v>26</v>
      </c>
      <c r="C36" s="5">
        <v>28994</v>
      </c>
      <c r="D36" s="5">
        <v>565000</v>
      </c>
      <c r="E36" s="5">
        <v>565000</v>
      </c>
    </row>
    <row r="37" spans="1:5" ht="15.75" thickBot="1">
      <c r="A37" s="17"/>
      <c r="B37" s="18" t="s">
        <v>75</v>
      </c>
      <c r="C37" s="6">
        <v>910865</v>
      </c>
      <c r="D37" s="6">
        <v>863631</v>
      </c>
      <c r="E37" s="6">
        <v>944105</v>
      </c>
    </row>
    <row r="38" spans="1:5" ht="15">
      <c r="A38" s="17"/>
      <c r="B38" s="18" t="s">
        <v>27</v>
      </c>
      <c r="C38" s="7">
        <f>SUM(C30:C37)</f>
        <v>10279142</v>
      </c>
      <c r="D38" s="7">
        <f>SUM(D30:D37)</f>
        <v>10761890</v>
      </c>
      <c r="E38" s="7">
        <f>SUM(E30:E37)</f>
        <v>11321134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186132</v>
      </c>
      <c r="D41" s="5">
        <v>190146</v>
      </c>
      <c r="E41" s="5">
        <v>200986</v>
      </c>
    </row>
    <row r="42" spans="1:5" ht="15.75" thickBot="1">
      <c r="A42" s="17"/>
      <c r="B42" s="18" t="s">
        <v>31</v>
      </c>
      <c r="C42" s="6">
        <v>100000</v>
      </c>
      <c r="D42" s="6">
        <v>1300000</v>
      </c>
      <c r="E42" s="6">
        <v>1300000</v>
      </c>
    </row>
    <row r="43" spans="1:5" ht="15">
      <c r="A43" s="17"/>
      <c r="B43" s="18" t="s">
        <v>8</v>
      </c>
      <c r="C43" s="7">
        <f>SUM(C41:C42)</f>
        <v>286132</v>
      </c>
      <c r="D43" s="7">
        <f>SUM(D41:D42)</f>
        <v>1490146</v>
      </c>
      <c r="E43" s="7">
        <f>SUM(E41:E42)</f>
        <v>1500986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>
        <v>2168501</v>
      </c>
      <c r="D47" s="6">
        <v>90643</v>
      </c>
      <c r="E47" s="6">
        <v>100000</v>
      </c>
    </row>
    <row r="48" spans="1:5" ht="15">
      <c r="A48" s="17"/>
      <c r="B48" s="18" t="s">
        <v>8</v>
      </c>
      <c r="C48" s="7">
        <f>SUM(C46:C47)</f>
        <v>2168501</v>
      </c>
      <c r="D48" s="7">
        <f>SUM(D46:D47)</f>
        <v>90643</v>
      </c>
      <c r="E48" s="7">
        <f>SUM(E46:E47)</f>
        <v>100000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4712382</v>
      </c>
      <c r="D51" s="5">
        <f>+D17+D43-D48</f>
        <v>6111885</v>
      </c>
      <c r="E51" s="5">
        <f>+E17+E43-E48</f>
        <v>7512871</v>
      </c>
    </row>
    <row r="52" spans="1:5" ht="15.75" thickBot="1">
      <c r="A52" s="17"/>
      <c r="B52" s="18" t="s">
        <v>31</v>
      </c>
      <c r="C52" s="6">
        <v>0</v>
      </c>
      <c r="D52" s="6">
        <v>0</v>
      </c>
      <c r="E52" s="6">
        <v>0</v>
      </c>
    </row>
    <row r="53" spans="1:5" ht="15">
      <c r="A53" s="17"/>
      <c r="B53" s="18" t="s">
        <v>8</v>
      </c>
      <c r="C53" s="7">
        <f>SUM(C51:C52)</f>
        <v>4712382</v>
      </c>
      <c r="D53" s="7">
        <f>SUM(D51:D52)</f>
        <v>6111885</v>
      </c>
      <c r="E53" s="7">
        <f>SUM(E51:E52)</f>
        <v>7512871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6092462</v>
      </c>
      <c r="D55" s="5">
        <f>+D12+D25-D38-D43</f>
        <v>6452445</v>
      </c>
      <c r="E55" s="5">
        <f>+E12+E25-E38-E43</f>
        <v>6517052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10804844</v>
      </c>
      <c r="D57" s="8">
        <f>+D53+D55</f>
        <v>12564330</v>
      </c>
      <c r="E57" s="8">
        <f>+E53+E55</f>
        <v>14029923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37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69</v>
      </c>
      <c r="B2" s="1"/>
      <c r="C2" s="2"/>
      <c r="D2" s="2"/>
      <c r="E2" s="4"/>
    </row>
    <row r="3" spans="1:5" ht="21" customHeight="1">
      <c r="A3" s="16" t="s">
        <v>70</v>
      </c>
      <c r="B3" s="1"/>
      <c r="C3" s="2"/>
      <c r="D3" s="2"/>
      <c r="E3" s="4"/>
    </row>
    <row r="4" spans="1:224" ht="21" customHeight="1">
      <c r="A4" s="16" t="s">
        <v>71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1546044</v>
      </c>
      <c r="D10" s="5">
        <v>1873818</v>
      </c>
      <c r="E10" s="5">
        <v>1914092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1546044</v>
      </c>
      <c r="D12" s="7">
        <f>SUM(D10:D11)</f>
        <v>1873818</v>
      </c>
      <c r="E12" s="7">
        <f>SUM(E10:E11)</f>
        <v>1914092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816147</v>
      </c>
      <c r="D15" s="5">
        <v>816147</v>
      </c>
      <c r="E15" s="5">
        <v>816147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816147</v>
      </c>
      <c r="D17" s="7">
        <f>SUM(D15:D16)</f>
        <v>816147</v>
      </c>
      <c r="E17" s="7">
        <f>SUM(E15:E16)</f>
        <v>816147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2362191</v>
      </c>
      <c r="D19" s="5">
        <f>+D12+D17</f>
        <v>2689965</v>
      </c>
      <c r="E19" s="5">
        <f>+E12+E17</f>
        <v>2730239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3110265</v>
      </c>
      <c r="D22" s="5">
        <v>2325800</v>
      </c>
      <c r="E22" s="5">
        <v>2125000</v>
      </c>
    </row>
    <row r="23" spans="1:5" ht="15">
      <c r="A23" s="17"/>
      <c r="B23" s="18" t="s">
        <v>15</v>
      </c>
      <c r="C23" s="5"/>
      <c r="D23" s="5"/>
      <c r="E23" s="5"/>
    </row>
    <row r="24" spans="1:5" ht="15.75" thickBot="1">
      <c r="A24" s="17"/>
      <c r="B24" s="18" t="s">
        <v>16</v>
      </c>
      <c r="C24" s="6"/>
      <c r="D24" s="6"/>
      <c r="E24" s="6"/>
    </row>
    <row r="25" spans="1:5" ht="15">
      <c r="A25" s="17"/>
      <c r="B25" s="18" t="s">
        <v>42</v>
      </c>
      <c r="C25" s="7">
        <f>SUM(C22:C24)</f>
        <v>3110265</v>
      </c>
      <c r="D25" s="7">
        <f>SUM(D22:D24)</f>
        <v>2325800</v>
      </c>
      <c r="E25" s="7">
        <f>SUM(E22:E24)</f>
        <v>2125000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5472456</v>
      </c>
      <c r="D27" s="8">
        <f>+D19+D25</f>
        <v>5015765</v>
      </c>
      <c r="E27" s="8">
        <f>+E19+E25</f>
        <v>4855239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203591</v>
      </c>
      <c r="D30" s="5">
        <v>51908</v>
      </c>
      <c r="E30" s="5">
        <v>0</v>
      </c>
    </row>
    <row r="31" spans="1:5" ht="15">
      <c r="A31" s="17"/>
      <c r="B31" s="18" t="s">
        <v>21</v>
      </c>
      <c r="C31" s="5">
        <v>11357</v>
      </c>
      <c r="D31" s="5">
        <v>0</v>
      </c>
      <c r="E31" s="5">
        <v>0</v>
      </c>
    </row>
    <row r="32" spans="1:5" ht="15">
      <c r="A32" s="17"/>
      <c r="B32" s="18" t="s">
        <v>22</v>
      </c>
      <c r="C32" s="5">
        <v>258033</v>
      </c>
      <c r="D32" s="5">
        <v>305540</v>
      </c>
      <c r="E32" s="5">
        <v>390000</v>
      </c>
    </row>
    <row r="33" spans="1:5" ht="15">
      <c r="A33" s="19"/>
      <c r="B33" s="18" t="s">
        <v>23</v>
      </c>
      <c r="C33" s="5">
        <v>0</v>
      </c>
      <c r="D33" s="5">
        <v>100000</v>
      </c>
      <c r="E33" s="5">
        <v>70000</v>
      </c>
    </row>
    <row r="34" spans="1:5" ht="15">
      <c r="A34" s="19"/>
      <c r="B34" s="18" t="s">
        <v>24</v>
      </c>
      <c r="C34" s="5">
        <v>691437</v>
      </c>
      <c r="D34" s="5">
        <v>703095</v>
      </c>
      <c r="E34" s="5">
        <v>702135</v>
      </c>
    </row>
    <row r="35" spans="1:5" ht="15">
      <c r="A35" s="17"/>
      <c r="B35" s="18" t="s">
        <v>25</v>
      </c>
      <c r="C35" s="5">
        <v>0</v>
      </c>
      <c r="D35" s="5">
        <v>0</v>
      </c>
      <c r="E35" s="5">
        <v>0</v>
      </c>
    </row>
    <row r="36" spans="1:5" ht="15">
      <c r="A36" s="17"/>
      <c r="B36" s="18" t="s">
        <v>26</v>
      </c>
      <c r="C36" s="5">
        <v>0</v>
      </c>
      <c r="D36" s="5">
        <v>0</v>
      </c>
      <c r="E36" s="5">
        <v>0</v>
      </c>
    </row>
    <row r="37" spans="1:5" ht="15.75" thickBot="1">
      <c r="A37" s="17"/>
      <c r="B37" s="18" t="s">
        <v>91</v>
      </c>
      <c r="C37" s="6">
        <v>1618073</v>
      </c>
      <c r="D37" s="6">
        <v>1124983</v>
      </c>
      <c r="E37" s="6">
        <v>976410</v>
      </c>
    </row>
    <row r="38" spans="1:5" ht="15">
      <c r="A38" s="17"/>
      <c r="B38" s="18" t="s">
        <v>27</v>
      </c>
      <c r="C38" s="7">
        <f>SUM(C30:C37)</f>
        <v>2782491</v>
      </c>
      <c r="D38" s="7">
        <f>SUM(D30:D37)</f>
        <v>2285526</v>
      </c>
      <c r="E38" s="7">
        <f>SUM(E30:E37)</f>
        <v>2138545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/>
      <c r="D41" s="5"/>
      <c r="E41" s="5"/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0</v>
      </c>
      <c r="D43" s="7">
        <f>SUM(D41:D42)</f>
        <v>0</v>
      </c>
      <c r="E43" s="7">
        <f>SUM(E41:E42)</f>
        <v>0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v>0</v>
      </c>
      <c r="D51" s="5">
        <v>0</v>
      </c>
      <c r="E51" s="5">
        <v>0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+C17+C43-C48</f>
        <v>816147</v>
      </c>
      <c r="D53" s="7">
        <f>+D17+D43-D48</f>
        <v>816147</v>
      </c>
      <c r="E53" s="7">
        <f>+E17+E43-E48</f>
        <v>816147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1873818</v>
      </c>
      <c r="D55" s="5">
        <f>+D12+D25-D38-D43</f>
        <v>1914092</v>
      </c>
      <c r="E55" s="5">
        <f>+E12+E25-E38-E43</f>
        <v>1900547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2689965</v>
      </c>
      <c r="D57" s="8">
        <f>+D53+D55</f>
        <v>2730239</v>
      </c>
      <c r="E57" s="8">
        <f>+E53+E55</f>
        <v>2716694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21" t="s">
        <v>93</v>
      </c>
      <c r="B62" s="33" t="s">
        <v>92</v>
      </c>
      <c r="C62" s="24"/>
      <c r="D62" s="24"/>
      <c r="E62" s="30"/>
    </row>
    <row r="63" spans="1:5" ht="15">
      <c r="A63" s="32"/>
      <c r="B63" s="34" t="s">
        <v>94</v>
      </c>
      <c r="C63" s="24"/>
      <c r="D63" s="24"/>
      <c r="E63" s="30"/>
    </row>
    <row r="64" spans="1:5" ht="15">
      <c r="A64" s="35"/>
      <c r="B64" s="33"/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HQ76"/>
  <sheetViews>
    <sheetView zoomScale="75" zoomScaleNormal="75" workbookViewId="0" topLeftCell="A1">
      <selection activeCell="A1" sqref="A1:E1"/>
    </sheetView>
  </sheetViews>
  <sheetFormatPr defaultColWidth="9.140625" defaultRowHeight="12.75"/>
  <cols>
    <col min="1" max="1" width="3.00390625" style="3" customWidth="1"/>
    <col min="2" max="2" width="48.8515625" style="3" customWidth="1"/>
    <col min="3" max="5" width="19.7109375" style="13" customWidth="1"/>
    <col min="6" max="16384" width="8.8515625" style="3" customWidth="1"/>
  </cols>
  <sheetData>
    <row r="1" spans="1:5" ht="18" customHeight="1">
      <c r="A1" s="44" t="s">
        <v>41</v>
      </c>
      <c r="B1" s="45"/>
      <c r="C1" s="45"/>
      <c r="D1" s="45"/>
      <c r="E1" s="46"/>
    </row>
    <row r="2" spans="1:5" ht="21" customHeight="1">
      <c r="A2" s="16" t="s">
        <v>72</v>
      </c>
      <c r="B2" s="1"/>
      <c r="C2" s="2"/>
      <c r="D2" s="2"/>
      <c r="E2" s="4"/>
    </row>
    <row r="3" spans="1:5" ht="21" customHeight="1">
      <c r="A3" s="16" t="s">
        <v>74</v>
      </c>
      <c r="B3" s="1"/>
      <c r="C3" s="2"/>
      <c r="D3" s="2"/>
      <c r="E3" s="4"/>
    </row>
    <row r="4" spans="1:224" ht="21" customHeight="1">
      <c r="A4" s="16" t="s">
        <v>73</v>
      </c>
      <c r="B4" s="1"/>
      <c r="C4" s="2"/>
      <c r="D4" s="2"/>
      <c r="E4" s="4"/>
      <c r="HP4" s="1"/>
    </row>
    <row r="5" spans="1:224" ht="15.75" customHeight="1">
      <c r="A5" s="21"/>
      <c r="B5" s="1"/>
      <c r="C5" s="39" t="s">
        <v>2</v>
      </c>
      <c r="D5" s="39" t="s">
        <v>45</v>
      </c>
      <c r="E5" s="40" t="s">
        <v>89</v>
      </c>
      <c r="H5" s="1"/>
      <c r="I5" s="1"/>
      <c r="J5" s="1"/>
      <c r="K5" s="1"/>
      <c r="HP5" s="1"/>
    </row>
    <row r="6" spans="1:225" ht="15">
      <c r="A6" s="9"/>
      <c r="B6" s="14"/>
      <c r="C6" s="41" t="s">
        <v>0</v>
      </c>
      <c r="D6" s="41" t="s">
        <v>1</v>
      </c>
      <c r="E6" s="42" t="s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</row>
    <row r="7" spans="1:225" ht="13.5">
      <c r="A7" s="15"/>
      <c r="B7" s="20"/>
      <c r="C7" s="7"/>
      <c r="D7" s="7"/>
      <c r="E7" s="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</row>
    <row r="8" spans="1:224" ht="18">
      <c r="A8" s="17" t="s">
        <v>4</v>
      </c>
      <c r="B8" s="18" t="s">
        <v>46</v>
      </c>
      <c r="C8" s="5"/>
      <c r="D8" s="5"/>
      <c r="E8" s="5"/>
      <c r="H8" s="1"/>
      <c r="I8" s="1"/>
      <c r="J8" s="1"/>
      <c r="K8" s="1"/>
      <c r="HP8" s="1"/>
    </row>
    <row r="9" spans="1:11" ht="15">
      <c r="A9" s="17"/>
      <c r="B9" s="18" t="s">
        <v>7</v>
      </c>
      <c r="C9" s="22"/>
      <c r="D9" s="22"/>
      <c r="E9" s="22"/>
      <c r="H9" s="1"/>
      <c r="I9" s="1"/>
      <c r="J9" s="1"/>
      <c r="K9" s="1"/>
    </row>
    <row r="10" spans="1:11" ht="15">
      <c r="A10" s="17"/>
      <c r="B10" s="18" t="s">
        <v>5</v>
      </c>
      <c r="C10" s="5">
        <v>4613640</v>
      </c>
      <c r="D10" s="5">
        <v>4086836</v>
      </c>
      <c r="E10" s="5">
        <v>3209848</v>
      </c>
      <c r="H10" s="1"/>
      <c r="I10" s="1"/>
      <c r="J10" s="1"/>
      <c r="K10" s="1"/>
    </row>
    <row r="11" spans="1:11" ht="15.75" thickBot="1">
      <c r="A11" s="17"/>
      <c r="B11" s="18" t="s">
        <v>6</v>
      </c>
      <c r="C11" s="6"/>
      <c r="D11" s="6"/>
      <c r="E11" s="6"/>
      <c r="H11" s="1"/>
      <c r="I11" s="1"/>
      <c r="J11" s="1"/>
      <c r="K11" s="1"/>
    </row>
    <row r="12" spans="1:11" ht="15">
      <c r="A12" s="17"/>
      <c r="B12" s="18" t="s">
        <v>8</v>
      </c>
      <c r="C12" s="7">
        <f>SUM(C10:C11)</f>
        <v>4613640</v>
      </c>
      <c r="D12" s="7">
        <f>SUM(D10:D11)</f>
        <v>4086836</v>
      </c>
      <c r="E12" s="7">
        <f>SUM(E10:E11)</f>
        <v>3209848</v>
      </c>
      <c r="H12" s="1"/>
      <c r="I12" s="1"/>
      <c r="J12" s="1"/>
      <c r="K12" s="1"/>
    </row>
    <row r="13" spans="1:5" ht="15">
      <c r="A13" s="17"/>
      <c r="B13" s="18"/>
      <c r="C13" s="5"/>
      <c r="D13" s="5"/>
      <c r="E13" s="5"/>
    </row>
    <row r="14" spans="1:5" ht="15">
      <c r="A14" s="17"/>
      <c r="B14" s="18" t="s">
        <v>9</v>
      </c>
      <c r="C14" s="22"/>
      <c r="D14" s="22"/>
      <c r="E14" s="22"/>
    </row>
    <row r="15" spans="1:5" ht="15">
      <c r="A15" s="17"/>
      <c r="B15" s="18" t="s">
        <v>10</v>
      </c>
      <c r="C15" s="5">
        <v>872364</v>
      </c>
      <c r="D15" s="5">
        <v>958783</v>
      </c>
      <c r="E15" s="5">
        <v>1056695</v>
      </c>
    </row>
    <row r="16" spans="1:5" ht="15.75" thickBot="1">
      <c r="A16" s="17"/>
      <c r="B16" s="18" t="s">
        <v>11</v>
      </c>
      <c r="C16" s="6"/>
      <c r="D16" s="6"/>
      <c r="E16" s="6"/>
    </row>
    <row r="17" spans="1:5" ht="15">
      <c r="A17" s="17"/>
      <c r="B17" s="18" t="s">
        <v>8</v>
      </c>
      <c r="C17" s="7">
        <f>SUM(C15:C16)</f>
        <v>872364</v>
      </c>
      <c r="D17" s="7">
        <f>SUM(D15:D16)</f>
        <v>958783</v>
      </c>
      <c r="E17" s="7">
        <f>SUM(E15:E16)</f>
        <v>1056695</v>
      </c>
    </row>
    <row r="18" spans="1:5" ht="15">
      <c r="A18" s="17"/>
      <c r="B18" s="18"/>
      <c r="C18" s="5"/>
      <c r="D18" s="5"/>
      <c r="E18" s="5"/>
    </row>
    <row r="19" spans="1:5" ht="15">
      <c r="A19" s="17"/>
      <c r="B19" s="18" t="s">
        <v>40</v>
      </c>
      <c r="C19" s="5">
        <f>+C12+C17</f>
        <v>5486004</v>
      </c>
      <c r="D19" s="5">
        <f>+D12+D17</f>
        <v>5045619</v>
      </c>
      <c r="E19" s="5">
        <f>+E12+E17</f>
        <v>4266543</v>
      </c>
    </row>
    <row r="20" spans="1:5" ht="15">
      <c r="A20" s="17"/>
      <c r="B20" s="18"/>
      <c r="C20" s="5"/>
      <c r="D20" s="5"/>
      <c r="E20" s="5"/>
    </row>
    <row r="21" spans="1:5" ht="15">
      <c r="A21" s="17" t="s">
        <v>12</v>
      </c>
      <c r="B21" s="18" t="s">
        <v>13</v>
      </c>
      <c r="C21" s="22"/>
      <c r="D21" s="22"/>
      <c r="E21" s="22"/>
    </row>
    <row r="22" spans="1:5" ht="15">
      <c r="A22" s="17"/>
      <c r="B22" s="18" t="s">
        <v>14</v>
      </c>
      <c r="C22" s="5">
        <v>2853044</v>
      </c>
      <c r="D22" s="5">
        <v>3218734</v>
      </c>
      <c r="E22" s="5">
        <v>3347483</v>
      </c>
    </row>
    <row r="23" spans="1:5" ht="15">
      <c r="A23" s="17"/>
      <c r="B23" s="18" t="s">
        <v>15</v>
      </c>
      <c r="C23" s="5"/>
      <c r="D23" s="5"/>
      <c r="E23" s="5">
        <v>0</v>
      </c>
    </row>
    <row r="24" spans="1:5" ht="15.75" thickBot="1">
      <c r="A24" s="17"/>
      <c r="B24" s="18" t="s">
        <v>16</v>
      </c>
      <c r="C24" s="6">
        <v>27595</v>
      </c>
      <c r="D24" s="6">
        <v>45000</v>
      </c>
      <c r="E24" s="6">
        <v>46800</v>
      </c>
    </row>
    <row r="25" spans="1:5" ht="15">
      <c r="A25" s="17"/>
      <c r="B25" s="18" t="s">
        <v>42</v>
      </c>
      <c r="C25" s="7">
        <f>SUM(C22:C24)</f>
        <v>2880639</v>
      </c>
      <c r="D25" s="7">
        <f>SUM(D22:D24)</f>
        <v>3263734</v>
      </c>
      <c r="E25" s="7">
        <f>SUM(E22:E24)</f>
        <v>3394283</v>
      </c>
    </row>
    <row r="26" spans="1:5" ht="15">
      <c r="A26" s="17"/>
      <c r="B26" s="18"/>
      <c r="C26" s="5"/>
      <c r="D26" s="5"/>
      <c r="E26" s="5"/>
    </row>
    <row r="27" spans="1:5" ht="15.75" thickBot="1">
      <c r="A27" s="17" t="s">
        <v>17</v>
      </c>
      <c r="B27" s="18" t="s">
        <v>39</v>
      </c>
      <c r="C27" s="8">
        <f>+C19+C25</f>
        <v>8366643</v>
      </c>
      <c r="D27" s="8">
        <f>+D19+D25</f>
        <v>8309353</v>
      </c>
      <c r="E27" s="8">
        <f>+E19+E25</f>
        <v>7660826</v>
      </c>
    </row>
    <row r="28" spans="1:5" ht="15.75" thickTop="1">
      <c r="A28" s="17"/>
      <c r="B28" s="18"/>
      <c r="C28" s="7"/>
      <c r="D28" s="7"/>
      <c r="E28" s="7"/>
    </row>
    <row r="29" spans="1:5" ht="15">
      <c r="A29" s="17" t="s">
        <v>18</v>
      </c>
      <c r="B29" s="18" t="s">
        <v>19</v>
      </c>
      <c r="C29" s="22"/>
      <c r="D29" s="22"/>
      <c r="E29" s="22"/>
    </row>
    <row r="30" spans="1:5" ht="15">
      <c r="A30" s="17"/>
      <c r="B30" s="18" t="s">
        <v>20</v>
      </c>
      <c r="C30" s="5">
        <v>244607</v>
      </c>
      <c r="D30" s="5">
        <v>244273</v>
      </c>
      <c r="E30" s="5">
        <v>254044</v>
      </c>
    </row>
    <row r="31" spans="1:5" ht="15">
      <c r="A31" s="17"/>
      <c r="B31" s="18" t="s">
        <v>21</v>
      </c>
      <c r="C31" s="5">
        <v>80756</v>
      </c>
      <c r="D31" s="5">
        <v>99255</v>
      </c>
      <c r="E31" s="5">
        <v>103225</v>
      </c>
    </row>
    <row r="32" spans="1:5" ht="15">
      <c r="A32" s="17"/>
      <c r="B32" s="18" t="s">
        <v>22</v>
      </c>
      <c r="C32" s="5">
        <v>700137</v>
      </c>
      <c r="D32" s="5">
        <v>831348</v>
      </c>
      <c r="E32" s="5">
        <v>864602</v>
      </c>
    </row>
    <row r="33" spans="1:5" ht="15">
      <c r="A33" s="19"/>
      <c r="B33" s="18" t="s">
        <v>23</v>
      </c>
      <c r="C33" s="5"/>
      <c r="D33" s="5"/>
      <c r="E33" s="5">
        <v>0</v>
      </c>
    </row>
    <row r="34" spans="1:5" ht="15">
      <c r="A34" s="19"/>
      <c r="B34" s="18" t="s">
        <v>24</v>
      </c>
      <c r="C34" s="5">
        <v>996274</v>
      </c>
      <c r="D34" s="5">
        <v>1000934</v>
      </c>
      <c r="E34" s="5">
        <v>1000934</v>
      </c>
    </row>
    <row r="35" spans="1:5" ht="15">
      <c r="A35" s="17"/>
      <c r="B35" s="18" t="s">
        <v>25</v>
      </c>
      <c r="C35" s="5"/>
      <c r="D35" s="5"/>
      <c r="E35" s="5">
        <v>0</v>
      </c>
    </row>
    <row r="36" spans="1:5" ht="15">
      <c r="A36" s="17"/>
      <c r="B36" s="18" t="s">
        <v>26</v>
      </c>
      <c r="C36" s="5"/>
      <c r="D36" s="5"/>
      <c r="E36" s="5">
        <v>0</v>
      </c>
    </row>
    <row r="37" spans="1:5" ht="15.75" thickBot="1">
      <c r="A37" s="17"/>
      <c r="B37" s="18" t="s">
        <v>75</v>
      </c>
      <c r="C37" s="6">
        <f>968868+130382+200000</f>
        <v>1299250</v>
      </c>
      <c r="D37" s="6">
        <f>1417000+150000+300000</f>
        <v>1867000</v>
      </c>
      <c r="E37" s="6">
        <f>55000+77511+312000</f>
        <v>444511</v>
      </c>
    </row>
    <row r="38" spans="1:5" ht="15">
      <c r="A38" s="17"/>
      <c r="B38" s="18" t="s">
        <v>27</v>
      </c>
      <c r="C38" s="7">
        <f>SUM(C30:C37)</f>
        <v>3321024</v>
      </c>
      <c r="D38" s="7">
        <f>SUM(D30:D37)</f>
        <v>4042810</v>
      </c>
      <c r="E38" s="7">
        <f>SUM(E30:E37)</f>
        <v>2667316</v>
      </c>
    </row>
    <row r="39" spans="1:5" ht="15">
      <c r="A39" s="17"/>
      <c r="B39" s="18"/>
      <c r="C39" s="5"/>
      <c r="D39" s="5"/>
      <c r="E39" s="5"/>
    </row>
    <row r="40" spans="1:5" ht="15">
      <c r="A40" s="17" t="s">
        <v>28</v>
      </c>
      <c r="B40" s="18" t="s">
        <v>29</v>
      </c>
      <c r="C40" s="22"/>
      <c r="D40" s="22"/>
      <c r="E40" s="22"/>
    </row>
    <row r="41" spans="1:5" ht="15">
      <c r="A41" s="17"/>
      <c r="B41" s="18" t="s">
        <v>30</v>
      </c>
      <c r="C41" s="5">
        <v>86419</v>
      </c>
      <c r="D41" s="5">
        <v>97912</v>
      </c>
      <c r="E41" s="5">
        <v>101829</v>
      </c>
    </row>
    <row r="42" spans="1:5" ht="15.75" thickBot="1">
      <c r="A42" s="17"/>
      <c r="B42" s="18" t="s">
        <v>31</v>
      </c>
      <c r="C42" s="6"/>
      <c r="D42" s="6"/>
      <c r="E42" s="6"/>
    </row>
    <row r="43" spans="1:5" ht="15">
      <c r="A43" s="17"/>
      <c r="B43" s="18" t="s">
        <v>8</v>
      </c>
      <c r="C43" s="7">
        <f>SUM(C41:C42)</f>
        <v>86419</v>
      </c>
      <c r="D43" s="7">
        <f>SUM(D41:D42)</f>
        <v>97912</v>
      </c>
      <c r="E43" s="7">
        <f>SUM(E41:E42)</f>
        <v>101829</v>
      </c>
    </row>
    <row r="44" spans="1:5" ht="15">
      <c r="A44" s="17"/>
      <c r="B44" s="18"/>
      <c r="C44" s="5"/>
      <c r="D44" s="5"/>
      <c r="E44" s="5"/>
    </row>
    <row r="45" spans="1:5" ht="15">
      <c r="A45" s="17" t="s">
        <v>33</v>
      </c>
      <c r="B45" s="18" t="s">
        <v>32</v>
      </c>
      <c r="C45" s="22"/>
      <c r="D45" s="22"/>
      <c r="E45" s="22"/>
    </row>
    <row r="46" spans="1:5" ht="15">
      <c r="A46" s="17"/>
      <c r="B46" s="18" t="s">
        <v>30</v>
      </c>
      <c r="C46" s="5"/>
      <c r="D46" s="5"/>
      <c r="E46" s="5"/>
    </row>
    <row r="47" spans="1:5" ht="15.75" thickBot="1">
      <c r="A47" s="17"/>
      <c r="B47" s="18" t="s">
        <v>31</v>
      </c>
      <c r="C47" s="6"/>
      <c r="D47" s="6"/>
      <c r="E47" s="6"/>
    </row>
    <row r="48" spans="1:5" ht="15">
      <c r="A48" s="17"/>
      <c r="B48" s="18" t="s">
        <v>8</v>
      </c>
      <c r="C48" s="7">
        <f>SUM(C46:C47)</f>
        <v>0</v>
      </c>
      <c r="D48" s="7">
        <f>SUM(D46:D47)</f>
        <v>0</v>
      </c>
      <c r="E48" s="7">
        <f>SUM(E46:E47)</f>
        <v>0</v>
      </c>
    </row>
    <row r="49" spans="1:5" ht="15">
      <c r="A49" s="17"/>
      <c r="B49" s="18"/>
      <c r="C49" s="5"/>
      <c r="D49" s="5"/>
      <c r="E49" s="5"/>
    </row>
    <row r="50" spans="1:5" ht="15">
      <c r="A50" s="17" t="s">
        <v>34</v>
      </c>
      <c r="B50" s="18" t="s">
        <v>43</v>
      </c>
      <c r="C50" s="22"/>
      <c r="D50" s="22"/>
      <c r="E50" s="22"/>
    </row>
    <row r="51" spans="1:5" ht="15">
      <c r="A51" s="17"/>
      <c r="B51" s="18" t="s">
        <v>30</v>
      </c>
      <c r="C51" s="5">
        <f>+C17+C43-C48</f>
        <v>958783</v>
      </c>
      <c r="D51" s="5">
        <f>+D17+D43-D48</f>
        <v>1056695</v>
      </c>
      <c r="E51" s="5">
        <f>+E17+E43-E48</f>
        <v>1158524</v>
      </c>
    </row>
    <row r="52" spans="1:5" ht="15.75" thickBot="1">
      <c r="A52" s="17"/>
      <c r="B52" s="18" t="s">
        <v>31</v>
      </c>
      <c r="C52" s="6"/>
      <c r="D52" s="6"/>
      <c r="E52" s="6"/>
    </row>
    <row r="53" spans="1:5" ht="15">
      <c r="A53" s="17"/>
      <c r="B53" s="18" t="s">
        <v>8</v>
      </c>
      <c r="C53" s="7">
        <f>SUM(C51:C52)</f>
        <v>958783</v>
      </c>
      <c r="D53" s="7">
        <f>SUM(D51:D52)</f>
        <v>1056695</v>
      </c>
      <c r="E53" s="7">
        <f>SUM(E51:E52)</f>
        <v>1158524</v>
      </c>
    </row>
    <row r="54" spans="1:5" ht="15">
      <c r="A54" s="17"/>
      <c r="B54" s="18"/>
      <c r="C54" s="5"/>
      <c r="D54" s="5"/>
      <c r="E54" s="5"/>
    </row>
    <row r="55" spans="1:5" ht="15">
      <c r="A55" s="17" t="s">
        <v>35</v>
      </c>
      <c r="B55" s="18" t="s">
        <v>44</v>
      </c>
      <c r="C55" s="5">
        <f>+C12+C25-C38-C43</f>
        <v>4086836</v>
      </c>
      <c r="D55" s="5">
        <f>+D12+D25-D38-D43</f>
        <v>3209848</v>
      </c>
      <c r="E55" s="5">
        <f>+E12+E25-E38-E43</f>
        <v>3834986</v>
      </c>
    </row>
    <row r="56" spans="1:5" ht="15">
      <c r="A56" s="17"/>
      <c r="B56" s="18"/>
      <c r="C56" s="5"/>
      <c r="D56" s="5"/>
      <c r="E56" s="5"/>
    </row>
    <row r="57" spans="1:5" ht="15.75" thickBot="1">
      <c r="A57" s="17" t="s">
        <v>36</v>
      </c>
      <c r="B57" s="18" t="s">
        <v>38</v>
      </c>
      <c r="C57" s="8">
        <f>+C53+C55</f>
        <v>5045619</v>
      </c>
      <c r="D57" s="8">
        <f>+D53+D55</f>
        <v>4266543</v>
      </c>
      <c r="E57" s="8">
        <f>+E53+E55</f>
        <v>4993510</v>
      </c>
    </row>
    <row r="58" spans="1:5" ht="15.75" thickTop="1">
      <c r="A58" s="17"/>
      <c r="B58" s="23"/>
      <c r="C58" s="28"/>
      <c r="D58" s="28"/>
      <c r="E58" s="28"/>
    </row>
    <row r="59" spans="1:5" ht="15">
      <c r="A59" s="29"/>
      <c r="B59" s="26"/>
      <c r="C59" s="27"/>
      <c r="D59" s="27"/>
      <c r="E59" s="25"/>
    </row>
    <row r="60" spans="1:5" ht="15.75" customHeight="1">
      <c r="A60" s="16" t="s">
        <v>37</v>
      </c>
      <c r="B60" s="24"/>
      <c r="C60" s="24"/>
      <c r="D60" s="24"/>
      <c r="E60" s="30"/>
    </row>
    <row r="61" spans="1:5" ht="13.5">
      <c r="A61" s="31"/>
      <c r="B61" s="24"/>
      <c r="C61" s="24"/>
      <c r="D61" s="24"/>
      <c r="E61" s="30"/>
    </row>
    <row r="62" spans="1:5" ht="15">
      <c r="A62" s="32" t="s">
        <v>4</v>
      </c>
      <c r="B62" s="33" t="s">
        <v>48</v>
      </c>
      <c r="C62" s="24"/>
      <c r="D62" s="24"/>
      <c r="E62" s="30"/>
    </row>
    <row r="63" spans="1:5" ht="15">
      <c r="A63" s="32"/>
      <c r="B63" s="34" t="s">
        <v>49</v>
      </c>
      <c r="C63" s="24"/>
      <c r="D63" s="24"/>
      <c r="E63" s="30"/>
    </row>
    <row r="64" spans="1:5" ht="15">
      <c r="A64" s="35"/>
      <c r="B64" s="33" t="s">
        <v>47</v>
      </c>
      <c r="C64" s="24"/>
      <c r="D64" s="24"/>
      <c r="E64" s="30"/>
    </row>
    <row r="65" spans="1:5" ht="13.5">
      <c r="A65" s="36"/>
      <c r="B65" s="10"/>
      <c r="C65" s="10"/>
      <c r="D65" s="10"/>
      <c r="E65" s="11"/>
    </row>
    <row r="66" spans="1:5" ht="13.5">
      <c r="A66" s="12"/>
      <c r="B66" s="12"/>
      <c r="C66" s="12"/>
      <c r="D66" s="12"/>
      <c r="E66" s="12"/>
    </row>
    <row r="67" spans="1:5" ht="13.5">
      <c r="A67" s="12"/>
      <c r="B67" s="12"/>
      <c r="C67" s="12"/>
      <c r="D67" s="12"/>
      <c r="E67" s="12"/>
    </row>
    <row r="68" spans="1:5" ht="13.5">
      <c r="A68" s="12"/>
      <c r="B68" s="12"/>
      <c r="C68" s="12"/>
      <c r="D68" s="12"/>
      <c r="E68" s="12"/>
    </row>
    <row r="69" spans="1:5" ht="13.5">
      <c r="A69" s="12"/>
      <c r="B69" s="12"/>
      <c r="C69" s="12"/>
      <c r="D69" s="12"/>
      <c r="E69" s="12"/>
    </row>
    <row r="70" spans="1:5" ht="13.5">
      <c r="A70" s="12"/>
      <c r="B70" s="12"/>
      <c r="C70" s="12"/>
      <c r="D70" s="12"/>
      <c r="E70" s="12"/>
    </row>
    <row r="71" spans="1:5" ht="13.5">
      <c r="A71" s="12"/>
      <c r="B71" s="12"/>
      <c r="C71" s="12"/>
      <c r="D71" s="12"/>
      <c r="E71" s="12"/>
    </row>
    <row r="72" spans="1:5" ht="13.5">
      <c r="A72" s="12"/>
      <c r="B72" s="12"/>
      <c r="C72" s="12"/>
      <c r="D72" s="12"/>
      <c r="E72" s="12"/>
    </row>
    <row r="73" spans="1:5" ht="13.5">
      <c r="A73" s="12"/>
      <c r="B73" s="12"/>
      <c r="C73" s="12"/>
      <c r="D73" s="12"/>
      <c r="E73" s="12"/>
    </row>
    <row r="74" spans="1:5" ht="13.5">
      <c r="A74" s="12"/>
      <c r="B74" s="12"/>
      <c r="C74" s="12"/>
      <c r="D74" s="12"/>
      <c r="E74" s="12"/>
    </row>
    <row r="75" spans="1:5" ht="13.5">
      <c r="A75" s="12"/>
      <c r="B75" s="12"/>
      <c r="C75" s="12"/>
      <c r="D75" s="12"/>
      <c r="E75" s="12"/>
    </row>
    <row r="76" spans="1:5" ht="13.5">
      <c r="A76" s="12"/>
      <c r="B76" s="12"/>
      <c r="C76" s="12"/>
      <c r="D76" s="12"/>
      <c r="E76" s="12"/>
    </row>
  </sheetData>
  <mergeCells count="1">
    <mergeCell ref="A1:E1"/>
  </mergeCells>
  <printOptions horizontalCentered="1"/>
  <pageMargins left="0.75" right="0.75" top="0.69" bottom="0.27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dale.bradley</dc:creator>
  <cp:keywords/>
  <dc:description/>
  <cp:lastModifiedBy>tim.jones</cp:lastModifiedBy>
  <cp:lastPrinted>2009-03-09T00:29:48Z</cp:lastPrinted>
  <dcterms:created xsi:type="dcterms:W3CDTF">2007-01-19T21:05:14Z</dcterms:created>
  <dcterms:modified xsi:type="dcterms:W3CDTF">2009-03-09T00:31:15Z</dcterms:modified>
  <cp:category/>
  <cp:version/>
  <cp:contentType/>
  <cp:contentStatus/>
</cp:coreProperties>
</file>