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9720" windowHeight="6870" tabRatio="496" activeTab="0"/>
  </bookViews>
  <sheets>
    <sheet name="Sheet1" sheetId="1" r:id="rId1"/>
    <sheet name="options" sheetId="2" state="hidden" r:id="rId2"/>
  </sheets>
  <definedNames>
    <definedName name="\p">#REF!</definedName>
    <definedName name="\s">#REF!</definedName>
    <definedName name="BOR">#REF!</definedName>
    <definedName name="E_G">#REF!</definedName>
    <definedName name="EXECSUM">#REF!</definedName>
    <definedName name="IFAS">#REF!</definedName>
    <definedName name="_xlnm.Print_Area" localSheetId="1">'options'!$R$6:$Y$88</definedName>
    <definedName name="_xlnm.Print_Area" localSheetId="0">'Sheet1'!$A$1:$E$96</definedName>
    <definedName name="Print_Area_MI">#REF!</definedName>
    <definedName name="_xlnm.Print_Titles" localSheetId="1">'options'!$A:$B,'options'!$1:$8</definedName>
    <definedName name="_xlnm.Print_Titles" localSheetId="0">'Sheet1'!$A:$B,'Sheet1'!$1:$9</definedName>
    <definedName name="Print_Titles_MI">#REF!</definedName>
    <definedName name="SUS">#REF!</definedName>
    <definedName name="UFHC">#REF!</definedName>
    <definedName name="USFMC">#REF!</definedName>
  </definedNames>
  <calcPr fullCalcOnLoad="1"/>
</workbook>
</file>

<file path=xl/sharedStrings.xml><?xml version="1.0" encoding="utf-8"?>
<sst xmlns="http://schemas.openxmlformats.org/spreadsheetml/2006/main" count="265" uniqueCount="109">
  <si>
    <t>Major Issue Summary</t>
  </si>
  <si>
    <t>State University System</t>
  </si>
  <si>
    <t xml:space="preserve">   Sub-Total</t>
  </si>
  <si>
    <t>Meeting Statewide Professional &amp; Workforce Needs</t>
  </si>
  <si>
    <t>-</t>
  </si>
  <si>
    <t xml:space="preserve">   Increased Cost of Operations</t>
  </si>
  <si>
    <t xml:space="preserve">   IFAS Research / Extension Workload </t>
  </si>
  <si>
    <t>Building World-Class Academic Programs &amp; Research Capacity</t>
  </si>
  <si>
    <t xml:space="preserve">   Ratio of In-State/Out-of-State Students</t>
  </si>
  <si>
    <t>6a</t>
  </si>
  <si>
    <t>2006-2007 Legislative Budget Request (LBR)</t>
  </si>
  <si>
    <t>2005-2006 E&amp;G Appropriation</t>
  </si>
  <si>
    <t>2005-2006 Administered Funds</t>
  </si>
  <si>
    <t xml:space="preserve">   Salary Increases 8/1/05</t>
  </si>
  <si>
    <t xml:space="preserve">   Health Ins. Adj 1/1/06</t>
  </si>
  <si>
    <t xml:space="preserve">   Casualty Ins. Premium Adj 7/1/05</t>
  </si>
  <si>
    <t>2005-2006 Total E&amp;G Appropriation</t>
  </si>
  <si>
    <t xml:space="preserve">2005-2006 Non-recurring Appropriations </t>
  </si>
  <si>
    <t>2005-2006 Adj. Recurring E&amp;G Base</t>
  </si>
  <si>
    <t xml:space="preserve">   2006-2007 PO&amp;M - New Space</t>
  </si>
  <si>
    <t>State Funds</t>
  </si>
  <si>
    <t xml:space="preserve">   FAU - Medical Partnership w/ UM</t>
  </si>
  <si>
    <t xml:space="preserve">   Major Gifts Matching</t>
  </si>
  <si>
    <t xml:space="preserve">   Tuition Increase - 5% UG Resident</t>
  </si>
  <si>
    <t xml:space="preserve">   FSU Medical Education - 61 FTE Students</t>
  </si>
  <si>
    <t xml:space="preserve">   FAMU Law School - 115 FTE Students</t>
  </si>
  <si>
    <t xml:space="preserve">   Graduate Health Insurance</t>
  </si>
  <si>
    <t>Cost-to-Continue / Restoration Issues</t>
  </si>
  <si>
    <t xml:space="preserve">   High Tech Matching funds - UF</t>
  </si>
  <si>
    <t xml:space="preserve">   Pathogens - UF</t>
  </si>
  <si>
    <t xml:space="preserve">   Pharmaceutical &amp; Materials Chemistry Research - UF</t>
  </si>
  <si>
    <t xml:space="preserve">   Pathogens - IFAS</t>
  </si>
  <si>
    <t xml:space="preserve">   4-H and Family Initiative - IFAS</t>
  </si>
  <si>
    <t xml:space="preserve">   Restoration of UPL funds - UF-HSC</t>
  </si>
  <si>
    <t xml:space="preserve">   Pathogens - UF-HSC</t>
  </si>
  <si>
    <t xml:space="preserve">   COM Jacksonville - UF-HSC</t>
  </si>
  <si>
    <t xml:space="preserve">   Vet Medical Teaching Hospital - UF-HSC</t>
  </si>
  <si>
    <t xml:space="preserve">   Tracking Academic Progress of Students - USF</t>
  </si>
  <si>
    <t xml:space="preserve">   Expanded Library Services - USF</t>
  </si>
  <si>
    <t xml:space="preserve">   Targeted Financial Aid - FAU</t>
  </si>
  <si>
    <t xml:space="preserve">   High Tech Workforce - Simulation &amp; Training - UCF</t>
  </si>
  <si>
    <t xml:space="preserve">   High Tech Workforce - Life Sciences - UCF</t>
  </si>
  <si>
    <t xml:space="preserve">   High Tech Workforce - Biophotonics - UCF</t>
  </si>
  <si>
    <t xml:space="preserve">   Life Sciences &amp; Public Health - FIU</t>
  </si>
  <si>
    <t xml:space="preserve">   Library Services Enhancements - FGCU</t>
  </si>
  <si>
    <t xml:space="preserve">   Bacc. Program in Resort &amp; Hospitality Mgmt - FGCU</t>
  </si>
  <si>
    <t xml:space="preserve">   Academic Learning Compacts Implementation - NCF</t>
  </si>
  <si>
    <t>Only</t>
  </si>
  <si>
    <t xml:space="preserve">State Funds </t>
  </si>
  <si>
    <t>Plus Tuition</t>
  </si>
  <si>
    <t xml:space="preserve">   FIU Law School -  99 FTE</t>
  </si>
  <si>
    <t>Estimated SUS % of 2006-07 State Funds</t>
  </si>
  <si>
    <t>Community Needs / Institutional Mission</t>
  </si>
  <si>
    <t>Inc. over 2005-06 Total Approp (line 5)</t>
  </si>
  <si>
    <t>% Inc. over 2005-06 Total Approp (line 5)</t>
  </si>
  <si>
    <t>Inc. over 2005-06 Base Approp (line 6a)</t>
  </si>
  <si>
    <t>% Inc. over 2005-06 Base Approp (line 6a)</t>
  </si>
  <si>
    <t>Total 2006-2007 LBR</t>
  </si>
  <si>
    <t>OPTION 2</t>
  </si>
  <si>
    <t>OPTION 3</t>
  </si>
  <si>
    <t xml:space="preserve">   Technology Needs (including FCLA)</t>
  </si>
  <si>
    <t>Access, Retention &amp; Degree Production</t>
  </si>
  <si>
    <t xml:space="preserve">   Center for Advanced Power Systems - FSU</t>
  </si>
  <si>
    <t>OPTION 4</t>
  </si>
  <si>
    <t>OPTION 5</t>
  </si>
  <si>
    <t xml:space="preserve">   Administrative Support Infrastructure - NCF</t>
  </si>
  <si>
    <t xml:space="preserve">   2005-2006 PO&amp;M - Phased-In Space</t>
  </si>
  <si>
    <t xml:space="preserve">   IFAS Res. / Ext. Workload - Restore 05-06 Non-Rec.</t>
  </si>
  <si>
    <t xml:space="preserve">   Expansion of Student Access in Ft. Walton - UWF</t>
  </si>
  <si>
    <t xml:space="preserve">   Center for Women's Adv. Healthcare - USF-HSC</t>
  </si>
  <si>
    <t>OPTION 1</t>
  </si>
  <si>
    <t xml:space="preserve">   Targeted Degree Production - Nursing</t>
  </si>
  <si>
    <t xml:space="preserve">   Targeted Degree Production - Engineering</t>
  </si>
  <si>
    <t xml:space="preserve">   Targeted Degree Production - Teaching</t>
  </si>
  <si>
    <t xml:space="preserve">   FIU - Medical Partnership with USF - Residency Prog</t>
  </si>
  <si>
    <t xml:space="preserve">   Academic Program Enhancements - FAMU</t>
  </si>
  <si>
    <t xml:space="preserve">   Academic Support Infrastructure - NCF</t>
  </si>
  <si>
    <t xml:space="preserve">   Bacc. Program in Computer Network Admin. - UNF</t>
  </si>
  <si>
    <t>OPTION 8</t>
  </si>
  <si>
    <t>OPTION 7</t>
  </si>
  <si>
    <t>OPTION 6</t>
  </si>
  <si>
    <t xml:space="preserve">   Performance Enhancements - 1% (.5%)</t>
  </si>
  <si>
    <t xml:space="preserve">   Access - 13,574 (7,454)  FTE Students</t>
  </si>
  <si>
    <t xml:space="preserve">   Annualization of 1/1/06 Health Ins. Inc.</t>
  </si>
  <si>
    <t xml:space="preserve">   COM Jacksonville Expansion - UF-HSC</t>
  </si>
  <si>
    <t xml:space="preserve">   FIU Medical Partnership with USF - Residency Prog</t>
  </si>
  <si>
    <t>State University System of Florida</t>
  </si>
  <si>
    <t xml:space="preserve">   Graduate Stipends &amp; Waivers - FAU</t>
  </si>
  <si>
    <t xml:space="preserve">   High Quality Academic Faculty - FSU</t>
  </si>
  <si>
    <t xml:space="preserve">   Ratio of In-State/Out-of-State Students - TF</t>
  </si>
  <si>
    <t xml:space="preserve">   Ratio of In-State/Out-of-State Students - GR</t>
  </si>
  <si>
    <t xml:space="preserve">   Annualization of 2005-06 Fee Increase</t>
  </si>
  <si>
    <t xml:space="preserve">   Health Insurance Adjustment 1/1/06</t>
  </si>
  <si>
    <t xml:space="preserve">   Florida Retirement Adjustment - IFAS 7/1/06</t>
  </si>
  <si>
    <t xml:space="preserve">   Casualty Insurance Premium Adjustment 7/1/05</t>
  </si>
  <si>
    <t>2005-2006 Adjusted Recurring E&amp;G Base</t>
  </si>
  <si>
    <t>Educational and General</t>
  </si>
  <si>
    <t xml:space="preserve">   Annualization of 1/1/06 Health Insurance Increase</t>
  </si>
  <si>
    <t xml:space="preserve">   Annualization of 8/1/05 Salary Increase</t>
  </si>
  <si>
    <t xml:space="preserve">   Salary Increases</t>
  </si>
  <si>
    <t>Increase over 2005-06 Base Approp (line 8)</t>
  </si>
  <si>
    <t>% Increase over 2005-06 Base Approp (line 8)</t>
  </si>
  <si>
    <t xml:space="preserve">   Access - 7,619 FTE Students </t>
  </si>
  <si>
    <t>Original LBR</t>
  </si>
  <si>
    <t>Amended LBR</t>
  </si>
  <si>
    <t xml:space="preserve">   2004 and 2005 Hurricane Recovery</t>
  </si>
  <si>
    <t>2006-2007 Legislative Budget Request</t>
  </si>
  <si>
    <t>Increase over 2005-06 Total Approp (line 6)</t>
  </si>
  <si>
    <t>% Increase over 2005-06 Total Approp (line 6)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</si>
</sst>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0000_)"/>
    <numFmt numFmtId="166" formatCode="0.00_)"/>
    <numFmt numFmtId="167" formatCode="0.0%"/>
    <numFmt numFmtId="168" formatCode="&quot;$&quot;#,##0.000_);[Red]\(&quot;$&quot;#,##0.000\)"/>
    <numFmt numFmtId="169" formatCode="&quot;$&quot;#,##0.0000_);[Red]\(&quot;$&quot;#,##0.0000\)"/>
    <numFmt numFmtId="170" formatCode="&quot;$&quot;#,##0.0_);[Red]\(&quot;$&quot;#,##0.0\)"/>
    <numFmt numFmtId="171" formatCode="#,##0.0"/>
    <numFmt numFmtId="172" formatCode="0.000%"/>
    <numFmt numFmtId="173" formatCode="#,##0.0_);[Red]\(#,##0.0\)"/>
    <numFmt numFmtId="174" formatCode="0.0000%"/>
    <numFmt numFmtId="175" formatCode="#,##0.000_);[Red]\(#,##0.000\)"/>
    <numFmt numFmtId="176" formatCode="#,##0.0000_);[Red]\(#,##0.0000\)"/>
    <numFmt numFmtId="177" formatCode="0.00000%"/>
    <numFmt numFmtId="178" formatCode="0.000000%"/>
    <numFmt numFmtId="179" formatCode="0.0000000%"/>
    <numFmt numFmtId="180" formatCode="0.00000000%"/>
    <numFmt numFmtId="181" formatCode="&quot;$&quot;#,##0.0_);\(&quot;$&quot;#,##0.0\)"/>
    <numFmt numFmtId="182" formatCode="#,##0.00%"/>
    <numFmt numFmtId="183" formatCode="_(&quot;$&quot;* #,##0_);_(&quot;$&quot;* \(#,##0\);_(&quot;$&quot;* &quot;-&quot;??_);_(@_)"/>
    <numFmt numFmtId="184" formatCode="mmmm\ d\,\ yyyy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409]dddd\,\ mmmm\ dd\,\ yyyy"/>
    <numFmt numFmtId="190" formatCode="[$-409]mmmm\-yy;@"/>
    <numFmt numFmtId="191" formatCode="[$-409]mmmm\ d\,\ yyyy;@"/>
  </numFmts>
  <fonts count="24">
    <font>
      <sz val="7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7"/>
      <color indexed="12"/>
      <name val="Helv"/>
      <family val="0"/>
    </font>
    <font>
      <u val="single"/>
      <sz val="7"/>
      <color indexed="36"/>
      <name val="Helv"/>
      <family val="0"/>
    </font>
    <font>
      <b/>
      <i/>
      <sz val="12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5">
    <xf numFmtId="5" fontId="0" fillId="0" borderId="0" xfId="0" applyAlignment="1">
      <alignment/>
    </xf>
    <xf numFmtId="6" fontId="5" fillId="0" borderId="0" xfId="0" applyNumberFormat="1" applyFont="1" applyFill="1" applyAlignment="1">
      <alignment/>
    </xf>
    <xf numFmtId="6" fontId="6" fillId="0" borderId="0" xfId="0" applyNumberFormat="1" applyFont="1" applyFill="1" applyAlignment="1">
      <alignment horizontal="center"/>
    </xf>
    <xf numFmtId="6" fontId="6" fillId="0" borderId="0" xfId="0" applyNumberFormat="1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185" fontId="5" fillId="0" borderId="0" xfId="0" applyNumberFormat="1" applyFont="1" applyFill="1" applyAlignment="1">
      <alignment horizontal="centerContinuous"/>
    </xf>
    <xf numFmtId="185" fontId="5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 horizontal="left"/>
    </xf>
    <xf numFmtId="184" fontId="9" fillId="0" borderId="0" xfId="0" applyNumberFormat="1" applyFont="1" applyFill="1" applyBorder="1" applyAlignment="1">
      <alignment horizontal="center"/>
    </xf>
    <xf numFmtId="185" fontId="10" fillId="0" borderId="0" xfId="0" applyNumberFormat="1" applyFont="1" applyFill="1" applyAlignment="1">
      <alignment horizontal="left" wrapText="1"/>
    </xf>
    <xf numFmtId="6" fontId="12" fillId="0" borderId="0" xfId="0" applyNumberFormat="1" applyFont="1" applyFill="1" applyAlignment="1">
      <alignment/>
    </xf>
    <xf numFmtId="6" fontId="13" fillId="0" borderId="0" xfId="0" applyNumberFormat="1" applyFont="1" applyFill="1" applyAlignment="1">
      <alignment horizontal="center"/>
    </xf>
    <xf numFmtId="191" fontId="14" fillId="0" borderId="0" xfId="0" applyNumberFormat="1" applyFont="1" applyFill="1" applyBorder="1" applyAlignment="1">
      <alignment horizontal="center"/>
    </xf>
    <xf numFmtId="6" fontId="15" fillId="0" borderId="0" xfId="0" applyNumberFormat="1" applyFont="1" applyFill="1" applyAlignment="1">
      <alignment/>
    </xf>
    <xf numFmtId="6" fontId="15" fillId="0" borderId="0" xfId="0" applyNumberFormat="1" applyFont="1" applyFill="1" applyBorder="1" applyAlignment="1">
      <alignment/>
    </xf>
    <xf numFmtId="6" fontId="13" fillId="0" borderId="0" xfId="0" applyNumberFormat="1" applyFont="1" applyFill="1" applyAlignment="1">
      <alignment/>
    </xf>
    <xf numFmtId="185" fontId="16" fillId="0" borderId="0" xfId="0" applyNumberFormat="1" applyFont="1" applyFill="1" applyAlignment="1">
      <alignment horizontal="left"/>
    </xf>
    <xf numFmtId="6" fontId="15" fillId="0" borderId="0" xfId="0" applyNumberFormat="1" applyFont="1" applyFill="1" applyBorder="1" applyAlignment="1">
      <alignment horizontal="right"/>
    </xf>
    <xf numFmtId="6" fontId="15" fillId="0" borderId="1" xfId="0" applyNumberFormat="1" applyFont="1" applyFill="1" applyBorder="1" applyAlignment="1">
      <alignment horizontal="right"/>
    </xf>
    <xf numFmtId="6" fontId="15" fillId="0" borderId="2" xfId="0" applyNumberFormat="1" applyFont="1" applyFill="1" applyBorder="1" applyAlignment="1">
      <alignment/>
    </xf>
    <xf numFmtId="6" fontId="16" fillId="0" borderId="0" xfId="0" applyNumberFormat="1" applyFont="1" applyFill="1" applyAlignment="1">
      <alignment/>
    </xf>
    <xf numFmtId="6" fontId="15" fillId="0" borderId="0" xfId="0" applyNumberFormat="1" applyFont="1" applyFill="1" applyAlignment="1">
      <alignment horizontal="center"/>
    </xf>
    <xf numFmtId="6" fontId="15" fillId="0" borderId="1" xfId="0" applyNumberFormat="1" applyFont="1" applyFill="1" applyBorder="1" applyAlignment="1">
      <alignment/>
    </xf>
    <xf numFmtId="6" fontId="13" fillId="0" borderId="0" xfId="0" applyNumberFormat="1" applyFont="1" applyFill="1" applyAlignment="1">
      <alignment horizontal="right"/>
    </xf>
    <xf numFmtId="185" fontId="15" fillId="0" borderId="3" xfId="0" applyNumberFormat="1" applyFont="1" applyFill="1" applyBorder="1" applyAlignment="1">
      <alignment horizontal="left"/>
    </xf>
    <xf numFmtId="6" fontId="15" fillId="0" borderId="3" xfId="0" applyNumberFormat="1" applyFont="1" applyFill="1" applyBorder="1" applyAlignment="1">
      <alignment/>
    </xf>
    <xf numFmtId="6" fontId="15" fillId="0" borderId="4" xfId="0" applyNumberFormat="1" applyFont="1" applyFill="1" applyBorder="1" applyAlignment="1">
      <alignment/>
    </xf>
    <xf numFmtId="6" fontId="15" fillId="0" borderId="5" xfId="0" applyNumberFormat="1" applyFont="1" applyFill="1" applyBorder="1" applyAlignment="1">
      <alignment/>
    </xf>
    <xf numFmtId="10" fontId="15" fillId="0" borderId="5" xfId="21" applyNumberFormat="1" applyFont="1" applyFill="1" applyBorder="1" applyAlignment="1">
      <alignment/>
    </xf>
    <xf numFmtId="8" fontId="15" fillId="0" borderId="0" xfId="17" applyFont="1" applyFill="1" applyAlignment="1">
      <alignment horizontal="left" wrapText="1"/>
    </xf>
    <xf numFmtId="5" fontId="17" fillId="0" borderId="0" xfId="0" applyFont="1" applyAlignment="1">
      <alignment horizontal="left" indent="1"/>
    </xf>
    <xf numFmtId="6" fontId="18" fillId="0" borderId="0" xfId="0" applyNumberFormat="1" applyFont="1" applyFill="1" applyAlignment="1">
      <alignment horizontal="right"/>
    </xf>
    <xf numFmtId="6" fontId="19" fillId="0" borderId="0" xfId="0" applyNumberFormat="1" applyFont="1" applyFill="1" applyAlignment="1">
      <alignment/>
    </xf>
    <xf numFmtId="167" fontId="19" fillId="0" borderId="0" xfId="21" applyNumberFormat="1" applyFont="1" applyFill="1" applyAlignment="1">
      <alignment/>
    </xf>
    <xf numFmtId="167" fontId="19" fillId="0" borderId="2" xfId="21" applyNumberFormat="1" applyFont="1" applyFill="1" applyBorder="1" applyAlignment="1">
      <alignment/>
    </xf>
    <xf numFmtId="6" fontId="19" fillId="0" borderId="2" xfId="0" applyNumberFormat="1" applyFont="1" applyFill="1" applyBorder="1" applyAlignment="1">
      <alignment/>
    </xf>
    <xf numFmtId="167" fontId="19" fillId="0" borderId="0" xfId="21" applyNumberFormat="1" applyFont="1" applyFill="1" applyBorder="1" applyAlignment="1">
      <alignment/>
    </xf>
    <xf numFmtId="6" fontId="19" fillId="0" borderId="0" xfId="0" applyNumberFormat="1" applyFont="1" applyFill="1" applyBorder="1" applyAlignment="1">
      <alignment/>
    </xf>
    <xf numFmtId="6" fontId="20" fillId="0" borderId="0" xfId="0" applyNumberFormat="1" applyFont="1" applyFill="1" applyBorder="1" applyAlignment="1">
      <alignment/>
    </xf>
    <xf numFmtId="6" fontId="20" fillId="0" borderId="0" xfId="0" applyNumberFormat="1" applyFont="1" applyFill="1" applyBorder="1" applyAlignment="1">
      <alignment horizontal="center"/>
    </xf>
    <xf numFmtId="6" fontId="9" fillId="0" borderId="0" xfId="0" applyNumberFormat="1" applyFont="1" applyFill="1" applyBorder="1" applyAlignment="1">
      <alignment/>
    </xf>
    <xf numFmtId="6" fontId="20" fillId="0" borderId="6" xfId="0" applyNumberFormat="1" applyFont="1" applyFill="1" applyBorder="1" applyAlignment="1">
      <alignment horizontal="center"/>
    </xf>
    <xf numFmtId="191" fontId="21" fillId="0" borderId="0" xfId="0" applyNumberFormat="1" applyFont="1" applyFill="1" applyBorder="1" applyAlignment="1">
      <alignment horizontal="center"/>
    </xf>
    <xf numFmtId="191" fontId="21" fillId="0" borderId="6" xfId="0" applyNumberFormat="1" applyFont="1" applyFill="1" applyBorder="1" applyAlignment="1">
      <alignment horizontal="center"/>
    </xf>
    <xf numFmtId="185" fontId="22" fillId="0" borderId="7" xfId="0" applyNumberFormat="1" applyFont="1" applyFill="1" applyBorder="1" applyAlignment="1">
      <alignment horizontal="left"/>
    </xf>
    <xf numFmtId="6" fontId="23" fillId="0" borderId="7" xfId="0" applyNumberFormat="1" applyFont="1" applyFill="1" applyBorder="1" applyAlignment="1">
      <alignment/>
    </xf>
    <xf numFmtId="6" fontId="23" fillId="0" borderId="0" xfId="0" applyNumberFormat="1" applyFont="1" applyFill="1" applyBorder="1" applyAlignment="1">
      <alignment/>
    </xf>
    <xf numFmtId="6" fontId="23" fillId="0" borderId="6" xfId="0" applyNumberFormat="1" applyFont="1" applyFill="1" applyBorder="1" applyAlignment="1">
      <alignment/>
    </xf>
    <xf numFmtId="6" fontId="23" fillId="0" borderId="2" xfId="0" applyNumberFormat="1" applyFont="1" applyFill="1" applyBorder="1" applyAlignment="1">
      <alignment/>
    </xf>
    <xf numFmtId="6" fontId="23" fillId="0" borderId="8" xfId="0" applyNumberFormat="1" applyFont="1" applyFill="1" applyBorder="1" applyAlignment="1">
      <alignment/>
    </xf>
    <xf numFmtId="6" fontId="20" fillId="0" borderId="7" xfId="0" applyNumberFormat="1" applyFont="1" applyFill="1" applyBorder="1" applyAlignment="1">
      <alignment/>
    </xf>
    <xf numFmtId="6" fontId="20" fillId="0" borderId="6" xfId="0" applyNumberFormat="1" applyFont="1" applyFill="1" applyBorder="1" applyAlignment="1">
      <alignment/>
    </xf>
    <xf numFmtId="6" fontId="23" fillId="0" borderId="0" xfId="0" applyNumberFormat="1" applyFont="1" applyFill="1" applyBorder="1" applyAlignment="1">
      <alignment horizontal="right"/>
    </xf>
    <xf numFmtId="6" fontId="23" fillId="0" borderId="6" xfId="0" applyNumberFormat="1" applyFont="1" applyFill="1" applyBorder="1" applyAlignment="1">
      <alignment horizontal="right"/>
    </xf>
    <xf numFmtId="6" fontId="23" fillId="0" borderId="1" xfId="0" applyNumberFormat="1" applyFont="1" applyFill="1" applyBorder="1" applyAlignment="1">
      <alignment horizontal="right"/>
    </xf>
    <xf numFmtId="6" fontId="23" fillId="0" borderId="9" xfId="0" applyNumberFormat="1" applyFont="1" applyFill="1" applyBorder="1" applyAlignment="1">
      <alignment horizontal="right"/>
    </xf>
    <xf numFmtId="6" fontId="22" fillId="0" borderId="7" xfId="0" applyNumberFormat="1" applyFont="1" applyFill="1" applyBorder="1" applyAlignment="1">
      <alignment/>
    </xf>
    <xf numFmtId="6" fontId="23" fillId="0" borderId="7" xfId="0" applyNumberFormat="1" applyFont="1" applyFill="1" applyBorder="1" applyAlignment="1">
      <alignment horizontal="center"/>
    </xf>
    <xf numFmtId="6" fontId="23" fillId="0" borderId="1" xfId="0" applyNumberFormat="1" applyFont="1" applyFill="1" applyBorder="1" applyAlignment="1">
      <alignment/>
    </xf>
    <xf numFmtId="6" fontId="23" fillId="0" borderId="9" xfId="0" applyNumberFormat="1" applyFont="1" applyFill="1" applyBorder="1" applyAlignment="1">
      <alignment/>
    </xf>
    <xf numFmtId="6" fontId="23" fillId="0" borderId="10" xfId="0" applyNumberFormat="1" applyFont="1" applyFill="1" applyBorder="1" applyAlignment="1">
      <alignment horizontal="center"/>
    </xf>
    <xf numFmtId="185" fontId="23" fillId="0" borderId="10" xfId="0" applyNumberFormat="1" applyFont="1" applyFill="1" applyBorder="1" applyAlignment="1">
      <alignment horizontal="left"/>
    </xf>
    <xf numFmtId="6" fontId="23" fillId="0" borderId="11" xfId="0" applyNumberFormat="1" applyFont="1" applyFill="1" applyBorder="1" applyAlignment="1">
      <alignment/>
    </xf>
    <xf numFmtId="6" fontId="23" fillId="0" borderId="12" xfId="0" applyNumberFormat="1" applyFont="1" applyFill="1" applyBorder="1" applyAlignment="1">
      <alignment/>
    </xf>
    <xf numFmtId="6" fontId="23" fillId="0" borderId="13" xfId="0" applyNumberFormat="1" applyFont="1" applyFill="1" applyBorder="1" applyAlignment="1">
      <alignment/>
    </xf>
    <xf numFmtId="6" fontId="23" fillId="0" borderId="14" xfId="0" applyNumberFormat="1" applyFont="1" applyFill="1" applyBorder="1" applyAlignment="1">
      <alignment/>
    </xf>
    <xf numFmtId="6" fontId="23" fillId="0" borderId="15" xfId="0" applyNumberFormat="1" applyFont="1" applyFill="1" applyBorder="1" applyAlignment="1">
      <alignment/>
    </xf>
    <xf numFmtId="6" fontId="23" fillId="0" borderId="16" xfId="0" applyNumberFormat="1" applyFont="1" applyFill="1" applyBorder="1" applyAlignment="1">
      <alignment/>
    </xf>
    <xf numFmtId="6" fontId="23" fillId="0" borderId="17" xfId="0" applyNumberFormat="1" applyFont="1" applyFill="1" applyBorder="1" applyAlignment="1">
      <alignment/>
    </xf>
    <xf numFmtId="10" fontId="23" fillId="0" borderId="18" xfId="21" applyNumberFormat="1" applyFont="1" applyFill="1" applyBorder="1" applyAlignment="1">
      <alignment/>
    </xf>
    <xf numFmtId="10" fontId="23" fillId="0" borderId="19" xfId="21" applyNumberFormat="1" applyFont="1" applyFill="1" applyBorder="1" applyAlignment="1">
      <alignment/>
    </xf>
    <xf numFmtId="6" fontId="20" fillId="0" borderId="20" xfId="0" applyNumberFormat="1" applyFont="1" applyFill="1" applyBorder="1" applyAlignment="1">
      <alignment/>
    </xf>
    <xf numFmtId="6" fontId="20" fillId="0" borderId="2" xfId="0" applyNumberFormat="1" applyFont="1" applyFill="1" applyBorder="1" applyAlignment="1">
      <alignment/>
    </xf>
    <xf numFmtId="6" fontId="20" fillId="0" borderId="8" xfId="0" applyNumberFormat="1" applyFont="1" applyFill="1" applyBorder="1" applyAlignment="1">
      <alignment/>
    </xf>
    <xf numFmtId="6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 horizontal="center"/>
    </xf>
    <xf numFmtId="185" fontId="13" fillId="0" borderId="23" xfId="0" applyNumberFormat="1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center"/>
    </xf>
    <xf numFmtId="185" fontId="6" fillId="0" borderId="23" xfId="0" applyNumberFormat="1" applyFont="1" applyFill="1" applyBorder="1" applyAlignment="1">
      <alignment horizontal="center"/>
    </xf>
    <xf numFmtId="185" fontId="10" fillId="0" borderId="23" xfId="0" applyNumberFormat="1" applyFont="1" applyFill="1" applyBorder="1" applyAlignment="1">
      <alignment horizontal="center"/>
    </xf>
    <xf numFmtId="185" fontId="10" fillId="0" borderId="24" xfId="0" applyNumberFormat="1" applyFont="1" applyFill="1" applyBorder="1" applyAlignment="1">
      <alignment horizontal="center"/>
    </xf>
    <xf numFmtId="185" fontId="6" fillId="0" borderId="0" xfId="0" applyNumberFormat="1" applyFont="1" applyFill="1" applyAlignment="1">
      <alignment horizontal="center"/>
    </xf>
    <xf numFmtId="6" fontId="15" fillId="0" borderId="25" xfId="0" applyNumberFormat="1" applyFont="1" applyFill="1" applyBorder="1" applyAlignment="1">
      <alignment/>
    </xf>
    <xf numFmtId="6" fontId="13" fillId="0" borderId="25" xfId="0" applyNumberFormat="1" applyFont="1" applyFill="1" applyBorder="1" applyAlignment="1">
      <alignment/>
    </xf>
    <xf numFmtId="184" fontId="9" fillId="0" borderId="6" xfId="0" applyNumberFormat="1" applyFont="1" applyFill="1" applyBorder="1" applyAlignment="1">
      <alignment horizontal="center"/>
    </xf>
    <xf numFmtId="6" fontId="9" fillId="0" borderId="6" xfId="0" applyNumberFormat="1" applyFont="1" applyFill="1" applyBorder="1" applyAlignment="1">
      <alignment/>
    </xf>
    <xf numFmtId="6" fontId="20" fillId="0" borderId="26" xfId="0" applyNumberFormat="1" applyFont="1" applyFill="1" applyBorder="1" applyAlignment="1">
      <alignment/>
    </xf>
    <xf numFmtId="185" fontId="22" fillId="0" borderId="8" xfId="0" applyNumberFormat="1" applyFont="1" applyFill="1" applyBorder="1" applyAlignment="1">
      <alignment horizontal="left"/>
    </xf>
    <xf numFmtId="6" fontId="23" fillId="0" borderId="27" xfId="0" applyNumberFormat="1" applyFont="1" applyFill="1" applyBorder="1" applyAlignment="1">
      <alignment/>
    </xf>
    <xf numFmtId="6" fontId="23" fillId="2" borderId="6" xfId="0" applyNumberFormat="1" applyFont="1" applyFill="1" applyBorder="1" applyAlignment="1">
      <alignment/>
    </xf>
    <xf numFmtId="6" fontId="23" fillId="2" borderId="7" xfId="0" applyNumberFormat="1" applyFont="1" applyFill="1" applyBorder="1" applyAlignment="1">
      <alignment/>
    </xf>
    <xf numFmtId="6" fontId="23" fillId="2" borderId="0" xfId="0" applyNumberFormat="1" applyFont="1" applyFill="1" applyBorder="1" applyAlignment="1">
      <alignment/>
    </xf>
    <xf numFmtId="6" fontId="9" fillId="0" borderId="21" xfId="0" applyNumberFormat="1" applyFont="1" applyFill="1" applyBorder="1" applyAlignment="1">
      <alignment/>
    </xf>
    <xf numFmtId="184" fontId="20" fillId="2" borderId="28" xfId="0" applyNumberFormat="1" applyFont="1" applyFill="1" applyBorder="1" applyAlignment="1">
      <alignment horizontal="center"/>
    </xf>
    <xf numFmtId="6" fontId="20" fillId="0" borderId="21" xfId="0" applyNumberFormat="1" applyFont="1" applyFill="1" applyBorder="1" applyAlignment="1">
      <alignment horizontal="center"/>
    </xf>
    <xf numFmtId="191" fontId="21" fillId="0" borderId="21" xfId="0" applyNumberFormat="1" applyFont="1" applyFill="1" applyBorder="1" applyAlignment="1">
      <alignment horizontal="center"/>
    </xf>
    <xf numFmtId="6" fontId="20" fillId="0" borderId="21" xfId="0" applyNumberFormat="1" applyFont="1" applyFill="1" applyBorder="1" applyAlignment="1">
      <alignment/>
    </xf>
    <xf numFmtId="6" fontId="23" fillId="0" borderId="21" xfId="0" applyNumberFormat="1" applyFont="1" applyFill="1" applyBorder="1" applyAlignment="1">
      <alignment/>
    </xf>
    <xf numFmtId="6" fontId="23" fillId="0" borderId="21" xfId="0" applyNumberFormat="1" applyFont="1" applyFill="1" applyBorder="1" applyAlignment="1">
      <alignment horizontal="right"/>
    </xf>
    <xf numFmtId="6" fontId="23" fillId="0" borderId="29" xfId="0" applyNumberFormat="1" applyFont="1" applyFill="1" applyBorder="1" applyAlignment="1">
      <alignment horizontal="right"/>
    </xf>
    <xf numFmtId="6" fontId="23" fillId="0" borderId="30" xfId="0" applyNumberFormat="1" applyFont="1" applyFill="1" applyBorder="1" applyAlignment="1">
      <alignment/>
    </xf>
    <xf numFmtId="6" fontId="20" fillId="0" borderId="30" xfId="0" applyNumberFormat="1" applyFont="1" applyFill="1" applyBorder="1" applyAlignment="1">
      <alignment/>
    </xf>
    <xf numFmtId="6" fontId="23" fillId="2" borderId="21" xfId="0" applyNumberFormat="1" applyFont="1" applyFill="1" applyBorder="1" applyAlignment="1">
      <alignment/>
    </xf>
    <xf numFmtId="6" fontId="23" fillId="0" borderId="29" xfId="0" applyNumberFormat="1" applyFont="1" applyFill="1" applyBorder="1" applyAlignment="1">
      <alignment/>
    </xf>
    <xf numFmtId="6" fontId="23" fillId="0" borderId="31" xfId="0" applyNumberFormat="1" applyFont="1" applyFill="1" applyBorder="1" applyAlignment="1">
      <alignment/>
    </xf>
    <xf numFmtId="6" fontId="23" fillId="0" borderId="32" xfId="0" applyNumberFormat="1" applyFont="1" applyFill="1" applyBorder="1" applyAlignment="1">
      <alignment/>
    </xf>
    <xf numFmtId="10" fontId="23" fillId="0" borderId="33" xfId="21" applyNumberFormat="1" applyFont="1" applyFill="1" applyBorder="1" applyAlignment="1">
      <alignment/>
    </xf>
    <xf numFmtId="6" fontId="13" fillId="0" borderId="27" xfId="0" applyNumberFormat="1" applyFont="1" applyFill="1" applyBorder="1" applyAlignment="1">
      <alignment/>
    </xf>
    <xf numFmtId="6" fontId="23" fillId="0" borderId="34" xfId="0" applyNumberFormat="1" applyFont="1" applyFill="1" applyBorder="1" applyAlignment="1">
      <alignment/>
    </xf>
    <xf numFmtId="6" fontId="23" fillId="0" borderId="25" xfId="0" applyNumberFormat="1" applyFont="1" applyFill="1" applyBorder="1" applyAlignment="1">
      <alignment/>
    </xf>
    <xf numFmtId="6" fontId="23" fillId="0" borderId="35" xfId="0" applyNumberFormat="1" applyFont="1" applyFill="1" applyBorder="1" applyAlignment="1">
      <alignment/>
    </xf>
    <xf numFmtId="191" fontId="20" fillId="0" borderId="0" xfId="0" applyNumberFormat="1" applyFont="1" applyFill="1" applyBorder="1" applyAlignment="1">
      <alignment/>
    </xf>
    <xf numFmtId="6" fontId="20" fillId="0" borderId="23" xfId="0" applyNumberFormat="1" applyFont="1" applyFill="1" applyBorder="1" applyAlignment="1">
      <alignment horizontal="center"/>
    </xf>
    <xf numFmtId="191" fontId="21" fillId="0" borderId="23" xfId="0" applyNumberFormat="1" applyFont="1" applyFill="1" applyBorder="1" applyAlignment="1">
      <alignment horizontal="center"/>
    </xf>
    <xf numFmtId="184" fontId="20" fillId="0" borderId="23" xfId="0" applyNumberFormat="1" applyFont="1" applyFill="1" applyBorder="1" applyAlignment="1">
      <alignment horizontal="center"/>
    </xf>
    <xf numFmtId="184" fontId="20" fillId="2" borderId="36" xfId="0" applyNumberFormat="1" applyFont="1" applyFill="1" applyBorder="1" applyAlignment="1">
      <alignment horizontal="center"/>
    </xf>
    <xf numFmtId="184" fontId="20" fillId="2" borderId="37" xfId="0" applyNumberFormat="1" applyFont="1" applyFill="1" applyBorder="1" applyAlignment="1">
      <alignment horizontal="center"/>
    </xf>
    <xf numFmtId="6" fontId="20" fillId="0" borderId="38" xfId="0" applyNumberFormat="1" applyFont="1" applyFill="1" applyBorder="1" applyAlignment="1">
      <alignment horizontal="center"/>
    </xf>
    <xf numFmtId="6" fontId="20" fillId="0" borderId="39" xfId="0" applyNumberFormat="1" applyFont="1" applyFill="1" applyBorder="1" applyAlignment="1">
      <alignment horizontal="center"/>
    </xf>
    <xf numFmtId="6" fontId="20" fillId="0" borderId="0" xfId="0" applyNumberFormat="1" applyFont="1" applyFill="1" applyBorder="1" applyAlignment="1">
      <alignment horizontal="center"/>
    </xf>
    <xf numFmtId="6" fontId="20" fillId="0" borderId="21" xfId="0" applyNumberFormat="1" applyFont="1" applyFill="1" applyBorder="1" applyAlignment="1">
      <alignment horizontal="center"/>
    </xf>
    <xf numFmtId="184" fontId="9" fillId="2" borderId="0" xfId="0" applyNumberFormat="1" applyFont="1" applyFill="1" applyBorder="1" applyAlignment="1">
      <alignment horizontal="center"/>
    </xf>
    <xf numFmtId="6" fontId="9" fillId="0" borderId="0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="90" zoomScaleNormal="9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4" sqref="B14"/>
    </sheetView>
  </sheetViews>
  <sheetFormatPr defaultColWidth="15" defaultRowHeight="9"/>
  <cols>
    <col min="1" max="1" width="7.19921875" style="82" customWidth="1"/>
    <col min="2" max="2" width="90.19921875" style="3" customWidth="1"/>
    <col min="3" max="3" width="27.19921875" style="3" hidden="1" customWidth="1"/>
    <col min="4" max="5" width="30.19921875" style="3" bestFit="1" customWidth="1"/>
    <col min="6" max="16384" width="15" style="3" customWidth="1"/>
  </cols>
  <sheetData>
    <row r="1" spans="1:5" s="16" customFormat="1" ht="16.5" thickTop="1">
      <c r="A1" s="76"/>
      <c r="B1" s="118" t="s">
        <v>86</v>
      </c>
      <c r="C1" s="118"/>
      <c r="D1" s="118"/>
      <c r="E1" s="119"/>
    </row>
    <row r="2" spans="1:5" s="16" customFormat="1" ht="15.75">
      <c r="A2" s="77"/>
      <c r="B2" s="120" t="s">
        <v>106</v>
      </c>
      <c r="C2" s="120"/>
      <c r="D2" s="120"/>
      <c r="E2" s="121"/>
    </row>
    <row r="3" spans="1:5" s="16" customFormat="1" ht="15.75">
      <c r="A3" s="77"/>
      <c r="B3" s="120" t="s">
        <v>96</v>
      </c>
      <c r="C3" s="120"/>
      <c r="D3" s="120"/>
      <c r="E3" s="121"/>
    </row>
    <row r="4" spans="1:5" s="16" customFormat="1" ht="15.75">
      <c r="A4" s="77"/>
      <c r="B4" s="120" t="s">
        <v>0</v>
      </c>
      <c r="C4" s="120"/>
      <c r="D4" s="120"/>
      <c r="E4" s="121"/>
    </row>
    <row r="5" spans="1:5" s="16" customFormat="1" ht="15.75">
      <c r="A5" s="77"/>
      <c r="B5" s="112">
        <v>38743</v>
      </c>
      <c r="C5" s="112"/>
      <c r="D5" s="112"/>
      <c r="E5" s="75"/>
    </row>
    <row r="6" spans="1:5" s="1" customFormat="1" ht="15.75" thickBot="1">
      <c r="A6" s="78"/>
      <c r="B6" s="9"/>
      <c r="C6" s="41"/>
      <c r="D6" s="41"/>
      <c r="E6" s="93"/>
    </row>
    <row r="7" spans="1:6" s="1" customFormat="1" ht="16.5" thickBot="1">
      <c r="A7" s="78"/>
      <c r="B7" s="85"/>
      <c r="C7" s="116" t="s">
        <v>103</v>
      </c>
      <c r="D7" s="117"/>
      <c r="E7" s="94" t="s">
        <v>104</v>
      </c>
      <c r="F7" s="115"/>
    </row>
    <row r="8" spans="1:6" s="1" customFormat="1" ht="15.75">
      <c r="A8" s="78"/>
      <c r="B8" s="86"/>
      <c r="C8" s="40" t="s">
        <v>20</v>
      </c>
      <c r="D8" s="42" t="s">
        <v>48</v>
      </c>
      <c r="E8" s="95" t="s">
        <v>48</v>
      </c>
      <c r="F8" s="113"/>
    </row>
    <row r="9" spans="1:6" s="2" customFormat="1" ht="15.75">
      <c r="A9" s="79"/>
      <c r="B9" s="42"/>
      <c r="C9" s="43" t="s">
        <v>47</v>
      </c>
      <c r="D9" s="44" t="s">
        <v>49</v>
      </c>
      <c r="E9" s="96" t="s">
        <v>49</v>
      </c>
      <c r="F9" s="114"/>
    </row>
    <row r="10" spans="1:5" s="2" customFormat="1" ht="15.75">
      <c r="A10" s="79"/>
      <c r="B10" s="88"/>
      <c r="C10" s="43"/>
      <c r="D10" s="44"/>
      <c r="E10" s="96"/>
    </row>
    <row r="11" spans="1:5" ht="15.75">
      <c r="A11" s="80">
        <v>1</v>
      </c>
      <c r="B11" s="87" t="s">
        <v>11</v>
      </c>
      <c r="C11" s="39">
        <f>1994765269+144700000+6648838</f>
        <v>2146114107</v>
      </c>
      <c r="D11" s="52">
        <v>3030237558</v>
      </c>
      <c r="E11" s="97">
        <v>3030237558</v>
      </c>
    </row>
    <row r="12" spans="1:5" ht="6.75" customHeight="1">
      <c r="A12" s="80"/>
      <c r="B12" s="46"/>
      <c r="C12" s="47"/>
      <c r="D12" s="48"/>
      <c r="E12" s="98"/>
    </row>
    <row r="13" spans="1:5" ht="15">
      <c r="A13" s="80"/>
      <c r="B13" s="45" t="s">
        <v>12</v>
      </c>
      <c r="C13" s="47"/>
      <c r="D13" s="48"/>
      <c r="E13" s="98"/>
    </row>
    <row r="14" spans="1:5" ht="15">
      <c r="A14" s="80">
        <f>+A11+1</f>
        <v>2</v>
      </c>
      <c r="B14" s="46" t="s">
        <v>13</v>
      </c>
      <c r="C14" s="53">
        <v>62163340</v>
      </c>
      <c r="D14" s="54">
        <v>62163340</v>
      </c>
      <c r="E14" s="99">
        <v>62163340</v>
      </c>
    </row>
    <row r="15" spans="1:5" ht="15">
      <c r="A15" s="80">
        <f>+A14+1</f>
        <v>3</v>
      </c>
      <c r="B15" s="46" t="s">
        <v>92</v>
      </c>
      <c r="C15" s="53">
        <v>6063958</v>
      </c>
      <c r="D15" s="54">
        <f>+C15</f>
        <v>6063958</v>
      </c>
      <c r="E15" s="99">
        <f>+D15</f>
        <v>6063958</v>
      </c>
    </row>
    <row r="16" spans="1:5" ht="15">
      <c r="A16" s="80">
        <f>+A15+1</f>
        <v>4</v>
      </c>
      <c r="B16" s="46" t="s">
        <v>93</v>
      </c>
      <c r="C16" s="53">
        <v>500000</v>
      </c>
      <c r="D16" s="54">
        <v>500000</v>
      </c>
      <c r="E16" s="99">
        <v>500000</v>
      </c>
    </row>
    <row r="17" spans="1:5" ht="15">
      <c r="A17" s="80">
        <f>+A16+1</f>
        <v>5</v>
      </c>
      <c r="B17" s="46" t="s">
        <v>94</v>
      </c>
      <c r="C17" s="53">
        <v>-1162678</v>
      </c>
      <c r="D17" s="54">
        <f>C17</f>
        <v>-1162678</v>
      </c>
      <c r="E17" s="99">
        <f>D17</f>
        <v>-1162678</v>
      </c>
    </row>
    <row r="18" spans="1:5" ht="15">
      <c r="A18" s="80">
        <f>+A17+1</f>
        <v>6</v>
      </c>
      <c r="B18" s="46" t="s">
        <v>16</v>
      </c>
      <c r="C18" s="55">
        <f>SUM(C11:C17)</f>
        <v>2213678727</v>
      </c>
      <c r="D18" s="56">
        <f>SUM(D11:D17)</f>
        <v>3097802178</v>
      </c>
      <c r="E18" s="100">
        <f>SUM(E11:E17)</f>
        <v>3097802178</v>
      </c>
    </row>
    <row r="19" spans="1:5" ht="6.75" customHeight="1">
      <c r="A19" s="80"/>
      <c r="B19" s="46"/>
      <c r="C19" s="47"/>
      <c r="D19" s="48"/>
      <c r="E19" s="98"/>
    </row>
    <row r="20" spans="1:5" ht="15">
      <c r="A20" s="80">
        <f>+A18+1</f>
        <v>7</v>
      </c>
      <c r="B20" s="46" t="s">
        <v>17</v>
      </c>
      <c r="C20" s="49">
        <v>-72000000</v>
      </c>
      <c r="D20" s="50">
        <v>-72000000</v>
      </c>
      <c r="E20" s="101">
        <v>-72000000</v>
      </c>
    </row>
    <row r="21" spans="1:5" ht="15.75">
      <c r="A21" s="80">
        <v>8</v>
      </c>
      <c r="B21" s="72" t="s">
        <v>95</v>
      </c>
      <c r="C21" s="73">
        <f>SUM(C18:C20)</f>
        <v>2141678727</v>
      </c>
      <c r="D21" s="74">
        <f>SUM(D18:D20)</f>
        <v>3025802178</v>
      </c>
      <c r="E21" s="102">
        <f>SUM(E18:E20)</f>
        <v>3025802178</v>
      </c>
    </row>
    <row r="22" spans="1:5" ht="6.75" customHeight="1">
      <c r="A22" s="80"/>
      <c r="B22" s="46"/>
      <c r="C22" s="47"/>
      <c r="D22" s="48"/>
      <c r="E22" s="98"/>
    </row>
    <row r="23" spans="1:5" ht="15">
      <c r="A23" s="80"/>
      <c r="B23" s="57" t="s">
        <v>27</v>
      </c>
      <c r="C23" s="47"/>
      <c r="D23" s="48"/>
      <c r="E23" s="98"/>
    </row>
    <row r="24" spans="1:5" ht="15">
      <c r="A24" s="80">
        <f>+A21+1</f>
        <v>9</v>
      </c>
      <c r="B24" s="46" t="s">
        <v>97</v>
      </c>
      <c r="C24" s="53">
        <v>6063958</v>
      </c>
      <c r="D24" s="54">
        <f>+C24</f>
        <v>6063958</v>
      </c>
      <c r="E24" s="99">
        <f>+D24</f>
        <v>6063958</v>
      </c>
    </row>
    <row r="25" spans="1:5" ht="15">
      <c r="A25" s="80">
        <f aca="true" t="shared" si="0" ref="A25:A36">+A24+1</f>
        <v>10</v>
      </c>
      <c r="B25" s="46" t="s">
        <v>98</v>
      </c>
      <c r="C25" s="53">
        <v>5651212</v>
      </c>
      <c r="D25" s="54">
        <v>5651212</v>
      </c>
      <c r="E25" s="99">
        <v>5651212</v>
      </c>
    </row>
    <row r="26" spans="1:5" ht="15">
      <c r="A26" s="80">
        <f t="shared" si="0"/>
        <v>11</v>
      </c>
      <c r="B26" s="46" t="s">
        <v>66</v>
      </c>
      <c r="C26" s="47">
        <v>6286768</v>
      </c>
      <c r="D26" s="48">
        <v>6286768</v>
      </c>
      <c r="E26" s="98">
        <v>6286768</v>
      </c>
    </row>
    <row r="27" spans="1:5" ht="15">
      <c r="A27" s="80">
        <f t="shared" si="0"/>
        <v>12</v>
      </c>
      <c r="B27" s="46" t="s">
        <v>19</v>
      </c>
      <c r="C27" s="47">
        <v>7170640</v>
      </c>
      <c r="D27" s="48">
        <f>C27</f>
        <v>7170640</v>
      </c>
      <c r="E27" s="98">
        <f>D27</f>
        <v>7170640</v>
      </c>
    </row>
    <row r="28" spans="1:5" ht="15">
      <c r="A28" s="80">
        <f t="shared" si="0"/>
        <v>13</v>
      </c>
      <c r="B28" s="46" t="s">
        <v>90</v>
      </c>
      <c r="C28" s="47">
        <v>18352701</v>
      </c>
      <c r="D28" s="48">
        <v>18352701</v>
      </c>
      <c r="E28" s="98">
        <v>18352701</v>
      </c>
    </row>
    <row r="29" spans="1:5" ht="15">
      <c r="A29" s="80">
        <f t="shared" si="0"/>
        <v>14</v>
      </c>
      <c r="B29" s="46" t="s">
        <v>89</v>
      </c>
      <c r="C29" s="47">
        <v>0</v>
      </c>
      <c r="D29" s="48">
        <v>-18352701</v>
      </c>
      <c r="E29" s="98">
        <v>-18352701</v>
      </c>
    </row>
    <row r="30" spans="1:5" ht="15">
      <c r="A30" s="80">
        <f t="shared" si="0"/>
        <v>15</v>
      </c>
      <c r="B30" s="46" t="s">
        <v>91</v>
      </c>
      <c r="C30" s="47">
        <v>0</v>
      </c>
      <c r="D30" s="48">
        <v>5462398</v>
      </c>
      <c r="E30" s="98">
        <v>5462398</v>
      </c>
    </row>
    <row r="31" spans="1:5" ht="15">
      <c r="A31" s="80">
        <f t="shared" si="0"/>
        <v>16</v>
      </c>
      <c r="B31" s="46" t="s">
        <v>33</v>
      </c>
      <c r="C31" s="47">
        <v>7600000</v>
      </c>
      <c r="D31" s="48">
        <v>7600000</v>
      </c>
      <c r="E31" s="98">
        <v>7600000</v>
      </c>
    </row>
    <row r="32" spans="1:5" ht="15">
      <c r="A32" s="80">
        <f t="shared" si="0"/>
        <v>17</v>
      </c>
      <c r="B32" s="46" t="s">
        <v>5</v>
      </c>
      <c r="C32" s="47">
        <v>11716655</v>
      </c>
      <c r="D32" s="48">
        <v>11716655</v>
      </c>
      <c r="E32" s="98">
        <v>11716655</v>
      </c>
    </row>
    <row r="33" spans="1:5" ht="15">
      <c r="A33" s="80">
        <f t="shared" si="0"/>
        <v>18</v>
      </c>
      <c r="B33" s="46" t="s">
        <v>67</v>
      </c>
      <c r="C33" s="47">
        <v>610825</v>
      </c>
      <c r="D33" s="48">
        <v>610825</v>
      </c>
      <c r="E33" s="98">
        <v>610825</v>
      </c>
    </row>
    <row r="34" spans="1:5" ht="15">
      <c r="A34" s="80">
        <f t="shared" si="0"/>
        <v>19</v>
      </c>
      <c r="B34" s="46" t="s">
        <v>6</v>
      </c>
      <c r="C34" s="47">
        <v>1695266</v>
      </c>
      <c r="D34" s="48">
        <v>1695266</v>
      </c>
      <c r="E34" s="98">
        <v>1695266</v>
      </c>
    </row>
    <row r="35" spans="1:5" ht="15">
      <c r="A35" s="80">
        <f t="shared" si="0"/>
        <v>20</v>
      </c>
      <c r="B35" s="91" t="s">
        <v>105</v>
      </c>
      <c r="C35" s="92">
        <v>1221738</v>
      </c>
      <c r="D35" s="90">
        <v>1221738</v>
      </c>
      <c r="E35" s="103">
        <v>12563301</v>
      </c>
    </row>
    <row r="36" spans="1:5" ht="15">
      <c r="A36" s="80">
        <f t="shared" si="0"/>
        <v>21</v>
      </c>
      <c r="B36" s="46" t="s">
        <v>23</v>
      </c>
      <c r="C36" s="47">
        <v>0</v>
      </c>
      <c r="D36" s="48">
        <v>17944062</v>
      </c>
      <c r="E36" s="98">
        <v>17944062</v>
      </c>
    </row>
    <row r="37" spans="1:5" s="4" customFormat="1" ht="15">
      <c r="A37" s="80"/>
      <c r="B37" s="58" t="s">
        <v>2</v>
      </c>
      <c r="C37" s="59">
        <f>SUM(C24:C36)</f>
        <v>66369763</v>
      </c>
      <c r="D37" s="60">
        <f>SUM(D24:D36)</f>
        <v>71423522</v>
      </c>
      <c r="E37" s="104">
        <f>SUM(E24:E36)</f>
        <v>82765085</v>
      </c>
    </row>
    <row r="38" spans="1:5" ht="6.75" customHeight="1">
      <c r="A38" s="80"/>
      <c r="B38" s="46"/>
      <c r="C38" s="47"/>
      <c r="D38" s="48"/>
      <c r="E38" s="98"/>
    </row>
    <row r="39" spans="1:5" ht="15">
      <c r="A39" s="80"/>
      <c r="B39" s="57" t="s">
        <v>61</v>
      </c>
      <c r="C39" s="47"/>
      <c r="D39" s="48"/>
      <c r="E39" s="98"/>
    </row>
    <row r="40" spans="1:5" ht="15">
      <c r="A40" s="80">
        <f>+A36+1</f>
        <v>22</v>
      </c>
      <c r="B40" s="46" t="s">
        <v>102</v>
      </c>
      <c r="C40" s="47">
        <v>80157504</v>
      </c>
      <c r="D40" s="48">
        <f>C40+33658227</f>
        <v>113815731</v>
      </c>
      <c r="E40" s="98">
        <v>113815731</v>
      </c>
    </row>
    <row r="41" spans="1:5" ht="15">
      <c r="A41" s="80">
        <f aca="true" t="shared" si="1" ref="A41:A46">+A40+1</f>
        <v>23</v>
      </c>
      <c r="B41" s="46" t="s">
        <v>24</v>
      </c>
      <c r="C41" s="47">
        <v>2299700</v>
      </c>
      <c r="D41" s="48">
        <v>3265423</v>
      </c>
      <c r="E41" s="98">
        <v>3265423</v>
      </c>
    </row>
    <row r="42" spans="1:5" ht="15">
      <c r="A42" s="80">
        <f t="shared" si="1"/>
        <v>24</v>
      </c>
      <c r="B42" s="46" t="s">
        <v>25</v>
      </c>
      <c r="C42" s="47">
        <v>1887500</v>
      </c>
      <c r="D42" s="48">
        <v>2620721</v>
      </c>
      <c r="E42" s="98">
        <v>2620721</v>
      </c>
    </row>
    <row r="43" spans="1:5" ht="15">
      <c r="A43" s="80">
        <f t="shared" si="1"/>
        <v>25</v>
      </c>
      <c r="B43" s="46" t="s">
        <v>50</v>
      </c>
      <c r="C43" s="47">
        <v>0</v>
      </c>
      <c r="D43" s="48">
        <v>642150</v>
      </c>
      <c r="E43" s="98">
        <v>642150</v>
      </c>
    </row>
    <row r="44" spans="1:5" ht="15">
      <c r="A44" s="80">
        <f t="shared" si="1"/>
        <v>26</v>
      </c>
      <c r="B44" s="46" t="s">
        <v>68</v>
      </c>
      <c r="C44" s="47">
        <v>3183000</v>
      </c>
      <c r="D44" s="48">
        <v>3183000</v>
      </c>
      <c r="E44" s="98">
        <v>3183000</v>
      </c>
    </row>
    <row r="45" spans="1:5" ht="15">
      <c r="A45" s="80">
        <f t="shared" si="1"/>
        <v>27</v>
      </c>
      <c r="B45" s="46" t="s">
        <v>37</v>
      </c>
      <c r="C45" s="47">
        <v>1539000</v>
      </c>
      <c r="D45" s="48">
        <v>1539000</v>
      </c>
      <c r="E45" s="98">
        <v>1539000</v>
      </c>
    </row>
    <row r="46" spans="1:5" ht="15">
      <c r="A46" s="80">
        <f t="shared" si="1"/>
        <v>28</v>
      </c>
      <c r="B46" s="46" t="s">
        <v>87</v>
      </c>
      <c r="C46" s="47">
        <v>1500000</v>
      </c>
      <c r="D46" s="48">
        <v>1500000</v>
      </c>
      <c r="E46" s="98">
        <v>1500000</v>
      </c>
    </row>
    <row r="47" spans="1:5" ht="15">
      <c r="A47" s="80"/>
      <c r="B47" s="58" t="s">
        <v>2</v>
      </c>
      <c r="C47" s="59">
        <f>SUM(C40:C46)</f>
        <v>90566704</v>
      </c>
      <c r="D47" s="60">
        <f>SUM(D40:D46)</f>
        <v>126566025</v>
      </c>
      <c r="E47" s="104">
        <f>SUM(E40:E46)</f>
        <v>126566025</v>
      </c>
    </row>
    <row r="48" spans="1:5" ht="7.5" customHeight="1">
      <c r="A48" s="80"/>
      <c r="B48" s="46"/>
      <c r="C48" s="47"/>
      <c r="D48" s="48"/>
      <c r="E48" s="98"/>
    </row>
    <row r="49" spans="1:5" ht="15">
      <c r="A49" s="80"/>
      <c r="B49" s="57" t="s">
        <v>3</v>
      </c>
      <c r="C49" s="47"/>
      <c r="D49" s="48"/>
      <c r="E49" s="98"/>
    </row>
    <row r="50" spans="1:5" ht="15">
      <c r="A50" s="80">
        <f>+A46+1</f>
        <v>29</v>
      </c>
      <c r="B50" s="46" t="s">
        <v>71</v>
      </c>
      <c r="C50" s="65">
        <v>13793500</v>
      </c>
      <c r="D50" s="48">
        <v>13793500</v>
      </c>
      <c r="E50" s="98">
        <v>13793500</v>
      </c>
    </row>
    <row r="51" spans="1:5" ht="15">
      <c r="A51" s="80">
        <f aca="true" t="shared" si="2" ref="A51:A59">+A50+1</f>
        <v>30</v>
      </c>
      <c r="B51" s="46" t="s">
        <v>73</v>
      </c>
      <c r="C51" s="65">
        <v>11360880</v>
      </c>
      <c r="D51" s="48">
        <v>11360880</v>
      </c>
      <c r="E51" s="98">
        <v>11360880</v>
      </c>
    </row>
    <row r="52" spans="1:5" ht="15">
      <c r="A52" s="80">
        <f t="shared" si="2"/>
        <v>31</v>
      </c>
      <c r="B52" s="46" t="s">
        <v>72</v>
      </c>
      <c r="C52" s="47">
        <v>15000000</v>
      </c>
      <c r="D52" s="48">
        <v>15000000</v>
      </c>
      <c r="E52" s="98">
        <v>15000000</v>
      </c>
    </row>
    <row r="53" spans="1:5" ht="15">
      <c r="A53" s="80">
        <f t="shared" si="2"/>
        <v>32</v>
      </c>
      <c r="B53" s="46" t="s">
        <v>21</v>
      </c>
      <c r="C53" s="47">
        <v>2100000</v>
      </c>
      <c r="D53" s="48">
        <f>+C53</f>
        <v>2100000</v>
      </c>
      <c r="E53" s="98">
        <v>2100000</v>
      </c>
    </row>
    <row r="54" spans="1:5" ht="15">
      <c r="A54" s="80">
        <f t="shared" si="2"/>
        <v>33</v>
      </c>
      <c r="B54" s="46" t="s">
        <v>84</v>
      </c>
      <c r="C54" s="47">
        <v>2500000</v>
      </c>
      <c r="D54" s="48">
        <v>2500000</v>
      </c>
      <c r="E54" s="98">
        <v>2500000</v>
      </c>
    </row>
    <row r="55" spans="1:5" ht="15">
      <c r="A55" s="80">
        <f t="shared" si="2"/>
        <v>34</v>
      </c>
      <c r="B55" s="46" t="s">
        <v>36</v>
      </c>
      <c r="C55" s="47">
        <v>300000</v>
      </c>
      <c r="D55" s="48">
        <v>300000</v>
      </c>
      <c r="E55" s="98">
        <v>300000</v>
      </c>
    </row>
    <row r="56" spans="1:5" ht="15.75" thickBot="1">
      <c r="A56" s="81">
        <f t="shared" si="2"/>
        <v>35</v>
      </c>
      <c r="B56" s="109" t="s">
        <v>85</v>
      </c>
      <c r="C56" s="110">
        <v>1710200</v>
      </c>
      <c r="D56" s="111">
        <v>1710200</v>
      </c>
      <c r="E56" s="89">
        <v>1710200</v>
      </c>
    </row>
    <row r="57" spans="1:5" ht="15.75" thickTop="1">
      <c r="A57" s="80">
        <f t="shared" si="2"/>
        <v>36</v>
      </c>
      <c r="B57" s="46" t="s">
        <v>40</v>
      </c>
      <c r="C57" s="47">
        <v>1000000</v>
      </c>
      <c r="D57" s="48">
        <v>1000000</v>
      </c>
      <c r="E57" s="98">
        <v>1000000</v>
      </c>
    </row>
    <row r="58" spans="1:5" ht="15">
      <c r="A58" s="80">
        <f t="shared" si="2"/>
        <v>37</v>
      </c>
      <c r="B58" s="46" t="s">
        <v>41</v>
      </c>
      <c r="C58" s="47">
        <v>1000000</v>
      </c>
      <c r="D58" s="48">
        <v>1000000</v>
      </c>
      <c r="E58" s="98">
        <v>1000000</v>
      </c>
    </row>
    <row r="59" spans="1:5" ht="15">
      <c r="A59" s="80">
        <f t="shared" si="2"/>
        <v>38</v>
      </c>
      <c r="B59" s="46" t="s">
        <v>42</v>
      </c>
      <c r="C59" s="47">
        <v>1000000</v>
      </c>
      <c r="D59" s="48">
        <v>1000000</v>
      </c>
      <c r="E59" s="98">
        <v>1000000</v>
      </c>
    </row>
    <row r="60" spans="1:5" ht="15">
      <c r="A60" s="80"/>
      <c r="B60" s="58" t="s">
        <v>2</v>
      </c>
      <c r="C60" s="59">
        <f>SUM(C50:C59)</f>
        <v>49764580</v>
      </c>
      <c r="D60" s="60">
        <f>SUM(D50:D59)</f>
        <v>49764580</v>
      </c>
      <c r="E60" s="104">
        <f>SUM(E50:E59)</f>
        <v>49764580</v>
      </c>
    </row>
    <row r="61" spans="1:5" ht="7.5" customHeight="1">
      <c r="A61" s="80"/>
      <c r="B61" s="51"/>
      <c r="C61" s="39"/>
      <c r="D61" s="52"/>
      <c r="E61" s="97"/>
    </row>
    <row r="62" spans="1:5" ht="15">
      <c r="A62" s="80"/>
      <c r="B62" s="57" t="s">
        <v>7</v>
      </c>
      <c r="C62" s="47"/>
      <c r="D62" s="48"/>
      <c r="E62" s="98"/>
    </row>
    <row r="63" spans="1:5" ht="15">
      <c r="A63" s="80">
        <f>+A59+1</f>
        <v>39</v>
      </c>
      <c r="B63" s="46" t="s">
        <v>99</v>
      </c>
      <c r="C63" s="47">
        <v>21199295</v>
      </c>
      <c r="D63" s="48">
        <v>21199295</v>
      </c>
      <c r="E63" s="98">
        <v>21199295</v>
      </c>
    </row>
    <row r="64" spans="1:5" ht="15">
      <c r="A64" s="80">
        <f>+A63+1</f>
        <v>40</v>
      </c>
      <c r="B64" s="46" t="s">
        <v>22</v>
      </c>
      <c r="C64" s="47">
        <v>40000000</v>
      </c>
      <c r="D64" s="48">
        <v>40000000</v>
      </c>
      <c r="E64" s="98">
        <v>40000000</v>
      </c>
    </row>
    <row r="65" spans="1:5" ht="15">
      <c r="A65" s="80">
        <f aca="true" t="shared" si="3" ref="A65:A73">+A64+1</f>
        <v>41</v>
      </c>
      <c r="B65" s="46" t="s">
        <v>60</v>
      </c>
      <c r="C65" s="47">
        <v>10000000</v>
      </c>
      <c r="D65" s="48">
        <v>10000000</v>
      </c>
      <c r="E65" s="98">
        <v>10000000</v>
      </c>
    </row>
    <row r="66" spans="1:5" ht="15">
      <c r="A66" s="80">
        <f t="shared" si="3"/>
        <v>42</v>
      </c>
      <c r="B66" s="46" t="s">
        <v>26</v>
      </c>
      <c r="C66" s="47">
        <v>17242500</v>
      </c>
      <c r="D66" s="48">
        <v>17242500</v>
      </c>
      <c r="E66" s="98">
        <v>17242500</v>
      </c>
    </row>
    <row r="67" spans="1:5" ht="15">
      <c r="A67" s="80">
        <f t="shared" si="3"/>
        <v>43</v>
      </c>
      <c r="B67" s="46" t="s">
        <v>29</v>
      </c>
      <c r="C67" s="47">
        <v>2300000</v>
      </c>
      <c r="D67" s="48">
        <v>2300000</v>
      </c>
      <c r="E67" s="98">
        <v>2300000</v>
      </c>
    </row>
    <row r="68" spans="1:5" ht="15">
      <c r="A68" s="80">
        <f t="shared" si="3"/>
        <v>44</v>
      </c>
      <c r="B68" s="46" t="s">
        <v>31</v>
      </c>
      <c r="C68" s="47">
        <v>2088000</v>
      </c>
      <c r="D68" s="48">
        <v>2088000</v>
      </c>
      <c r="E68" s="98">
        <v>2088000</v>
      </c>
    </row>
    <row r="69" spans="1:5" ht="15">
      <c r="A69" s="80">
        <f t="shared" si="3"/>
        <v>45</v>
      </c>
      <c r="B69" s="46" t="s">
        <v>34</v>
      </c>
      <c r="C69" s="47">
        <v>2270726</v>
      </c>
      <c r="D69" s="48">
        <v>2270726</v>
      </c>
      <c r="E69" s="98">
        <v>2270726</v>
      </c>
    </row>
    <row r="70" spans="1:5" ht="15">
      <c r="A70" s="80">
        <f t="shared" si="3"/>
        <v>46</v>
      </c>
      <c r="B70" s="46" t="s">
        <v>30</v>
      </c>
      <c r="C70" s="47">
        <v>3380000</v>
      </c>
      <c r="D70" s="48">
        <v>3380000</v>
      </c>
      <c r="E70" s="98">
        <v>3380000</v>
      </c>
    </row>
    <row r="71" spans="1:5" ht="15">
      <c r="A71" s="80">
        <f t="shared" si="3"/>
        <v>47</v>
      </c>
      <c r="B71" s="46" t="s">
        <v>88</v>
      </c>
      <c r="C71" s="47">
        <v>3300000</v>
      </c>
      <c r="D71" s="48">
        <v>3300000</v>
      </c>
      <c r="E71" s="98">
        <v>3300000</v>
      </c>
    </row>
    <row r="72" spans="1:5" ht="15">
      <c r="A72" s="80">
        <f t="shared" si="3"/>
        <v>48</v>
      </c>
      <c r="B72" s="46" t="s">
        <v>75</v>
      </c>
      <c r="C72" s="47">
        <v>3500000</v>
      </c>
      <c r="D72" s="48">
        <v>3500000</v>
      </c>
      <c r="E72" s="98">
        <v>3500000</v>
      </c>
    </row>
    <row r="73" spans="1:5" ht="15">
      <c r="A73" s="80">
        <f t="shared" si="3"/>
        <v>49</v>
      </c>
      <c r="B73" s="46" t="s">
        <v>69</v>
      </c>
      <c r="C73" s="47">
        <v>1850000</v>
      </c>
      <c r="D73" s="48">
        <v>1850000</v>
      </c>
      <c r="E73" s="98">
        <v>1850000</v>
      </c>
    </row>
    <row r="74" spans="1:5" ht="15">
      <c r="A74" s="80"/>
      <c r="B74" s="58" t="s">
        <v>2</v>
      </c>
      <c r="C74" s="59">
        <f>SUM(C63:C73)</f>
        <v>107130521</v>
      </c>
      <c r="D74" s="60">
        <f>SUM(D63:D73)</f>
        <v>107130521</v>
      </c>
      <c r="E74" s="104">
        <f>SUM(E63:E73)</f>
        <v>107130521</v>
      </c>
    </row>
    <row r="75" spans="1:5" ht="15">
      <c r="A75" s="80"/>
      <c r="B75" s="58"/>
      <c r="C75" s="47"/>
      <c r="D75" s="48"/>
      <c r="E75" s="98"/>
    </row>
    <row r="76" spans="1:5" ht="15">
      <c r="A76" s="80"/>
      <c r="B76" s="57" t="s">
        <v>52</v>
      </c>
      <c r="C76" s="47"/>
      <c r="D76" s="48"/>
      <c r="E76" s="98"/>
    </row>
    <row r="77" spans="1:5" ht="15">
      <c r="A77" s="80">
        <f>+A73+1</f>
        <v>50</v>
      </c>
      <c r="B77" s="46" t="s">
        <v>76</v>
      </c>
      <c r="C77" s="47">
        <v>900000</v>
      </c>
      <c r="D77" s="48">
        <v>900000</v>
      </c>
      <c r="E77" s="98">
        <v>900000</v>
      </c>
    </row>
    <row r="78" spans="1:5" ht="15">
      <c r="A78" s="80">
        <f>+A77+1</f>
        <v>51</v>
      </c>
      <c r="B78" s="46" t="s">
        <v>32</v>
      </c>
      <c r="C78" s="47">
        <v>1341000</v>
      </c>
      <c r="D78" s="48">
        <v>1341000</v>
      </c>
      <c r="E78" s="98">
        <v>1341000</v>
      </c>
    </row>
    <row r="79" spans="1:5" ht="15">
      <c r="A79" s="80">
        <f aca="true" t="shared" si="4" ref="A79:A86">+A78+1</f>
        <v>52</v>
      </c>
      <c r="B79" s="46" t="s">
        <v>44</v>
      </c>
      <c r="C79" s="47">
        <v>1625918</v>
      </c>
      <c r="D79" s="48">
        <v>1625918</v>
      </c>
      <c r="E79" s="98">
        <v>1625918</v>
      </c>
    </row>
    <row r="80" spans="1:5" ht="15">
      <c r="A80" s="80">
        <f t="shared" si="4"/>
        <v>53</v>
      </c>
      <c r="B80" s="46" t="s">
        <v>38</v>
      </c>
      <c r="C80" s="47">
        <v>347000</v>
      </c>
      <c r="D80" s="48">
        <v>347000</v>
      </c>
      <c r="E80" s="98">
        <v>347000</v>
      </c>
    </row>
    <row r="81" spans="1:5" ht="15">
      <c r="A81" s="80">
        <f t="shared" si="4"/>
        <v>54</v>
      </c>
      <c r="B81" s="46" t="s">
        <v>28</v>
      </c>
      <c r="C81" s="47">
        <v>3000000</v>
      </c>
      <c r="D81" s="48">
        <v>3000000</v>
      </c>
      <c r="E81" s="98">
        <v>3000000</v>
      </c>
    </row>
    <row r="82" spans="1:5" ht="15">
      <c r="A82" s="80">
        <f t="shared" si="4"/>
        <v>55</v>
      </c>
      <c r="B82" s="46" t="s">
        <v>43</v>
      </c>
      <c r="C82" s="47">
        <v>4879200</v>
      </c>
      <c r="D82" s="48">
        <v>4879200</v>
      </c>
      <c r="E82" s="98">
        <v>4879200</v>
      </c>
    </row>
    <row r="83" spans="1:5" ht="15">
      <c r="A83" s="80">
        <f t="shared" si="4"/>
        <v>56</v>
      </c>
      <c r="B83" s="46" t="s">
        <v>45</v>
      </c>
      <c r="C83" s="47">
        <v>1025120</v>
      </c>
      <c r="D83" s="48">
        <v>1025120</v>
      </c>
      <c r="E83" s="98">
        <v>1025120</v>
      </c>
    </row>
    <row r="84" spans="1:5" ht="15">
      <c r="A84" s="80">
        <f t="shared" si="4"/>
        <v>57</v>
      </c>
      <c r="B84" s="46" t="s">
        <v>77</v>
      </c>
      <c r="C84" s="47">
        <v>500000</v>
      </c>
      <c r="D84" s="48">
        <v>500000</v>
      </c>
      <c r="E84" s="98">
        <v>500000</v>
      </c>
    </row>
    <row r="85" spans="1:5" ht="15">
      <c r="A85" s="80">
        <f t="shared" si="4"/>
        <v>58</v>
      </c>
      <c r="B85" s="46" t="s">
        <v>46</v>
      </c>
      <c r="C85" s="47">
        <v>150000</v>
      </c>
      <c r="D85" s="48">
        <v>150000</v>
      </c>
      <c r="E85" s="98">
        <v>150000</v>
      </c>
    </row>
    <row r="86" spans="1:5" ht="15">
      <c r="A86" s="80">
        <f t="shared" si="4"/>
        <v>59</v>
      </c>
      <c r="B86" s="46" t="s">
        <v>65</v>
      </c>
      <c r="C86" s="47">
        <v>750000</v>
      </c>
      <c r="D86" s="48">
        <v>750000</v>
      </c>
      <c r="E86" s="98">
        <v>750000</v>
      </c>
    </row>
    <row r="87" spans="1:5" ht="15">
      <c r="A87" s="80"/>
      <c r="B87" s="58" t="s">
        <v>2</v>
      </c>
      <c r="C87" s="59">
        <f>SUM(C77:C86)</f>
        <v>14518238</v>
      </c>
      <c r="D87" s="60">
        <f>SUM(D77:D86)</f>
        <v>14518238</v>
      </c>
      <c r="E87" s="104">
        <f>SUM(E77:E86)</f>
        <v>14518238</v>
      </c>
    </row>
    <row r="88" spans="1:5" ht="8.25" customHeight="1" thickBot="1">
      <c r="A88" s="80"/>
      <c r="B88" s="61"/>
      <c r="C88" s="47"/>
      <c r="D88" s="48"/>
      <c r="E88" s="98"/>
    </row>
    <row r="89" spans="1:5" ht="16.5" thickBot="1" thickTop="1">
      <c r="A89" s="80">
        <f>+A86+1</f>
        <v>60</v>
      </c>
      <c r="B89" s="62" t="s">
        <v>57</v>
      </c>
      <c r="C89" s="63">
        <f>+C87+C60+C47+C37+C21+C74</f>
        <v>2470028533</v>
      </c>
      <c r="D89" s="64">
        <f>+D87+D60+D47+D37+D21+D74</f>
        <v>3395205064</v>
      </c>
      <c r="E89" s="105">
        <f>+E87+E60+E47+E37+E21+E74</f>
        <v>3406546627</v>
      </c>
    </row>
    <row r="90" spans="1:5" ht="6.75" customHeight="1" thickBot="1" thickTop="1">
      <c r="A90" s="80"/>
      <c r="B90" s="46"/>
      <c r="C90" s="65"/>
      <c r="D90" s="48"/>
      <c r="E90" s="98"/>
    </row>
    <row r="91" spans="1:5" ht="15">
      <c r="A91" s="80">
        <f>+A89+1</f>
        <v>61</v>
      </c>
      <c r="B91" s="66" t="s">
        <v>107</v>
      </c>
      <c r="C91" s="67">
        <f>+C89-C18</f>
        <v>256349806</v>
      </c>
      <c r="D91" s="68">
        <f>+D89-D18</f>
        <v>297402886</v>
      </c>
      <c r="E91" s="106">
        <f>+E89-E18</f>
        <v>308744449</v>
      </c>
    </row>
    <row r="92" spans="1:5" ht="15.75" thickBot="1">
      <c r="A92" s="80">
        <f>+A91+1</f>
        <v>62</v>
      </c>
      <c r="B92" s="69" t="s">
        <v>108</v>
      </c>
      <c r="C92" s="70">
        <f>ROUND(((C89/C18)),4)-1</f>
        <v>0.1157999999999999</v>
      </c>
      <c r="D92" s="71">
        <f>ROUND(((D89/D18)),4)-1</f>
        <v>0.09600000000000009</v>
      </c>
      <c r="E92" s="107">
        <f>ROUND(((E89/E18)),4)-1</f>
        <v>0.0996999999999999</v>
      </c>
    </row>
    <row r="93" spans="1:5" ht="6.75" customHeight="1" thickBot="1">
      <c r="A93" s="80"/>
      <c r="B93" s="46"/>
      <c r="C93" s="65"/>
      <c r="D93" s="48"/>
      <c r="E93" s="98"/>
    </row>
    <row r="94" spans="1:5" ht="15">
      <c r="A94" s="80">
        <f>+A92+1</f>
        <v>63</v>
      </c>
      <c r="B94" s="66" t="s">
        <v>100</v>
      </c>
      <c r="C94" s="67">
        <f>+C89-C21</f>
        <v>328349806</v>
      </c>
      <c r="D94" s="68">
        <f>+D89-D21</f>
        <v>369402886</v>
      </c>
      <c r="E94" s="106">
        <f>+E89-E21</f>
        <v>380744449</v>
      </c>
    </row>
    <row r="95" spans="1:5" ht="15.75" thickBot="1">
      <c r="A95" s="80">
        <f>+A94+1</f>
        <v>64</v>
      </c>
      <c r="B95" s="69" t="s">
        <v>101</v>
      </c>
      <c r="C95" s="70">
        <f>ROUND(((C89/C21)),4)-1</f>
        <v>0.1533</v>
      </c>
      <c r="D95" s="71">
        <f>ROUND(((D89/D21)),4)-1</f>
        <v>0.1221000000000001</v>
      </c>
      <c r="E95" s="107">
        <f>ROUND(((E89/E21)),4)-1</f>
        <v>0.1257999999999999</v>
      </c>
    </row>
    <row r="96" spans="1:5" ht="13.5" thickBot="1">
      <c r="A96" s="81"/>
      <c r="B96" s="83"/>
      <c r="C96" s="84"/>
      <c r="D96" s="84"/>
      <c r="E96" s="108"/>
    </row>
    <row r="97" spans="2:5" ht="13.5" thickTop="1">
      <c r="B97" s="16"/>
      <c r="C97" s="16"/>
      <c r="D97" s="16"/>
      <c r="E97" s="16"/>
    </row>
    <row r="98" spans="2:5" ht="12.75">
      <c r="B98" s="16"/>
      <c r="C98" s="16"/>
      <c r="D98" s="16"/>
      <c r="E98" s="16"/>
    </row>
    <row r="99" spans="2:5" ht="12.75">
      <c r="B99" s="31"/>
      <c r="C99" s="16"/>
      <c r="D99" s="16"/>
      <c r="E99" s="16"/>
    </row>
    <row r="100" spans="2:5" ht="12.75">
      <c r="B100" s="16"/>
      <c r="C100" s="16"/>
      <c r="D100" s="16"/>
      <c r="E100" s="16"/>
    </row>
    <row r="101" spans="2:5" ht="12.75">
      <c r="B101" s="16"/>
      <c r="C101" s="16"/>
      <c r="D101" s="16"/>
      <c r="E101" s="16"/>
    </row>
    <row r="102" spans="2:5" ht="12.75">
      <c r="B102" s="16"/>
      <c r="C102" s="16"/>
      <c r="D102" s="16"/>
      <c r="E102" s="16"/>
    </row>
    <row r="103" spans="2:5" ht="12.75">
      <c r="B103" s="16"/>
      <c r="C103" s="16"/>
      <c r="D103" s="16"/>
      <c r="E103" s="16"/>
    </row>
    <row r="104" spans="2:5" ht="12.75">
      <c r="B104" s="16"/>
      <c r="C104" s="16"/>
      <c r="D104" s="16"/>
      <c r="E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</sheetData>
  <mergeCells count="5">
    <mergeCell ref="C7:D7"/>
    <mergeCell ref="B1:E1"/>
    <mergeCell ref="B2:E2"/>
    <mergeCell ref="B3:E3"/>
    <mergeCell ref="B4:E4"/>
  </mergeCells>
  <printOptions horizontalCentered="1"/>
  <pageMargins left="0" right="0" top="0.76" bottom="0.25" header="0.29" footer="0.53"/>
  <pageSetup horizontalDpi="600" verticalDpi="600" orientation="portrait" scale="85" r:id="rId1"/>
  <headerFooter alignWithMargins="0">
    <oddHeader>&amp;R&amp;10Attachment I</oddHeader>
  </headerFooter>
  <rowBreaks count="1" manualBreakCount="1">
    <brk id="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1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6" sqref="R6:Y88"/>
    </sheetView>
  </sheetViews>
  <sheetFormatPr defaultColWidth="15" defaultRowHeight="9"/>
  <cols>
    <col min="1" max="1" width="4.19921875" style="7" customWidth="1"/>
    <col min="2" max="2" width="64.796875" style="3" bestFit="1" customWidth="1"/>
    <col min="3" max="3" width="20.59765625" style="3" bestFit="1" customWidth="1"/>
    <col min="4" max="4" width="22.59765625" style="3" bestFit="1" customWidth="1"/>
    <col min="5" max="5" width="5.19921875" style="3" customWidth="1"/>
    <col min="6" max="6" width="20.59765625" style="3" bestFit="1" customWidth="1"/>
    <col min="7" max="7" width="22.59765625" style="3" bestFit="1" customWidth="1"/>
    <col min="8" max="8" width="5" style="3" customWidth="1"/>
    <col min="9" max="10" width="20.3984375" style="3" bestFit="1" customWidth="1"/>
    <col min="11" max="11" width="4.3984375" style="3" customWidth="1"/>
    <col min="12" max="12" width="20.3984375" style="3" bestFit="1" customWidth="1"/>
    <col min="13" max="13" width="21.796875" style="3" bestFit="1" customWidth="1"/>
    <col min="14" max="14" width="4.19921875" style="3" customWidth="1"/>
    <col min="15" max="16" width="22.59765625" style="3" bestFit="1" customWidth="1"/>
    <col min="17" max="17" width="15" style="3" customWidth="1"/>
    <col min="18" max="19" width="22.59765625" style="3" bestFit="1" customWidth="1"/>
    <col min="20" max="20" width="5.19921875" style="3" customWidth="1"/>
    <col min="21" max="22" width="22.59765625" style="3" bestFit="1" customWidth="1"/>
    <col min="23" max="23" width="5.19921875" style="3" customWidth="1"/>
    <col min="24" max="25" width="22.59765625" style="3" bestFit="1" customWidth="1"/>
    <col min="26" max="16384" width="15" style="3" customWidth="1"/>
  </cols>
  <sheetData>
    <row r="1" spans="1:16" s="1" customFormat="1" ht="15">
      <c r="A1" s="5"/>
      <c r="B1" s="123" t="s">
        <v>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s="1" customFormat="1" ht="15">
      <c r="A2" s="5"/>
      <c r="B2" s="123" t="s">
        <v>10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7" s="1" customFormat="1" ht="15">
      <c r="A3" s="5"/>
      <c r="B3" s="123" t="s">
        <v>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1" customFormat="1" ht="15">
      <c r="A4" s="5"/>
      <c r="B4" s="124">
        <v>38534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4" s="1" customFormat="1" ht="15">
      <c r="A5" s="5"/>
      <c r="B5" s="9"/>
      <c r="C5" s="9"/>
      <c r="D5" s="9"/>
    </row>
    <row r="6" spans="1:25" s="1" customFormat="1" ht="15">
      <c r="A6" s="5"/>
      <c r="B6" s="9"/>
      <c r="C6" s="122" t="s">
        <v>70</v>
      </c>
      <c r="D6" s="122"/>
      <c r="F6" s="122" t="s">
        <v>58</v>
      </c>
      <c r="G6" s="122"/>
      <c r="I6" s="122" t="s">
        <v>59</v>
      </c>
      <c r="J6" s="122"/>
      <c r="L6" s="122" t="s">
        <v>63</v>
      </c>
      <c r="M6" s="122"/>
      <c r="O6" s="122" t="s">
        <v>64</v>
      </c>
      <c r="P6" s="122"/>
      <c r="R6" s="122" t="s">
        <v>80</v>
      </c>
      <c r="S6" s="122"/>
      <c r="U6" s="122" t="s">
        <v>79</v>
      </c>
      <c r="V6" s="122"/>
      <c r="X6" s="122" t="s">
        <v>78</v>
      </c>
      <c r="Y6" s="122"/>
    </row>
    <row r="7" spans="1:25" s="1" customFormat="1" ht="12.75">
      <c r="A7" s="6"/>
      <c r="B7" s="11"/>
      <c r="C7" s="12" t="s">
        <v>20</v>
      </c>
      <c r="D7" s="12" t="s">
        <v>48</v>
      </c>
      <c r="E7" s="11"/>
      <c r="F7" s="12" t="s">
        <v>20</v>
      </c>
      <c r="G7" s="12" t="s">
        <v>48</v>
      </c>
      <c r="H7" s="11"/>
      <c r="I7" s="12" t="s">
        <v>20</v>
      </c>
      <c r="J7" s="12" t="s">
        <v>48</v>
      </c>
      <c r="K7" s="11"/>
      <c r="L7" s="12" t="s">
        <v>20</v>
      </c>
      <c r="M7" s="12" t="s">
        <v>48</v>
      </c>
      <c r="N7" s="11"/>
      <c r="O7" s="12" t="s">
        <v>20</v>
      </c>
      <c r="P7" s="12" t="s">
        <v>48</v>
      </c>
      <c r="R7" s="12" t="s">
        <v>20</v>
      </c>
      <c r="S7" s="12" t="s">
        <v>48</v>
      </c>
      <c r="U7" s="12" t="s">
        <v>20</v>
      </c>
      <c r="V7" s="12" t="s">
        <v>48</v>
      </c>
      <c r="X7" s="12" t="s">
        <v>20</v>
      </c>
      <c r="Y7" s="12" t="s">
        <v>48</v>
      </c>
    </row>
    <row r="8" spans="1:25" s="2" customFormat="1" ht="12.75">
      <c r="A8" s="7"/>
      <c r="B8" s="12"/>
      <c r="C8" s="13" t="s">
        <v>47</v>
      </c>
      <c r="D8" s="13" t="s">
        <v>49</v>
      </c>
      <c r="E8" s="12"/>
      <c r="F8" s="13" t="s">
        <v>47</v>
      </c>
      <c r="G8" s="13" t="s">
        <v>49</v>
      </c>
      <c r="H8" s="12"/>
      <c r="I8" s="13" t="s">
        <v>47</v>
      </c>
      <c r="J8" s="13" t="s">
        <v>49</v>
      </c>
      <c r="K8" s="12"/>
      <c r="L8" s="13" t="s">
        <v>47</v>
      </c>
      <c r="M8" s="13" t="s">
        <v>49</v>
      </c>
      <c r="N8" s="12"/>
      <c r="O8" s="13" t="s">
        <v>47</v>
      </c>
      <c r="P8" s="13" t="s">
        <v>49</v>
      </c>
      <c r="R8" s="13" t="s">
        <v>47</v>
      </c>
      <c r="S8" s="13" t="s">
        <v>49</v>
      </c>
      <c r="U8" s="13" t="s">
        <v>47</v>
      </c>
      <c r="V8" s="13" t="s">
        <v>49</v>
      </c>
      <c r="X8" s="13" t="s">
        <v>47</v>
      </c>
      <c r="Y8" s="13" t="s">
        <v>49</v>
      </c>
    </row>
    <row r="9" spans="1:25" ht="12.75">
      <c r="A9" s="8">
        <v>1</v>
      </c>
      <c r="B9" s="14" t="s">
        <v>11</v>
      </c>
      <c r="C9" s="15">
        <f>1994765269+144700000+6648838</f>
        <v>2146114107</v>
      </c>
      <c r="D9" s="14">
        <v>3030237558</v>
      </c>
      <c r="E9" s="16"/>
      <c r="F9" s="15">
        <f>1994765269+144700000+6648838</f>
        <v>2146114107</v>
      </c>
      <c r="G9" s="14">
        <v>3030237558</v>
      </c>
      <c r="H9" s="16"/>
      <c r="I9" s="15">
        <f>1994765269+144700000+6648838</f>
        <v>2146114107</v>
      </c>
      <c r="J9" s="14">
        <v>3030237558</v>
      </c>
      <c r="K9" s="16"/>
      <c r="L9" s="15">
        <f>1994765269+144700000+6648838</f>
        <v>2146114107</v>
      </c>
      <c r="M9" s="14">
        <v>3030237558</v>
      </c>
      <c r="N9" s="16"/>
      <c r="O9" s="15">
        <f>1994765269+144700000+6648838</f>
        <v>2146114107</v>
      </c>
      <c r="P9" s="14">
        <v>3030237558</v>
      </c>
      <c r="R9" s="15">
        <f>1994765269+144700000+6648838</f>
        <v>2146114107</v>
      </c>
      <c r="S9" s="14">
        <v>3030237558</v>
      </c>
      <c r="U9" s="15">
        <f>1994765269+144700000+6648838</f>
        <v>2146114107</v>
      </c>
      <c r="V9" s="14">
        <v>3030237558</v>
      </c>
      <c r="X9" s="15">
        <f>1994765269+144700000+6648838</f>
        <v>2146114107</v>
      </c>
      <c r="Y9" s="14">
        <v>3030237558</v>
      </c>
    </row>
    <row r="10" spans="1:25" ht="6.75" customHeight="1">
      <c r="A10" s="8"/>
      <c r="B10" s="14"/>
      <c r="C10" s="15"/>
      <c r="D10" s="14"/>
      <c r="E10" s="16"/>
      <c r="F10" s="15"/>
      <c r="G10" s="14"/>
      <c r="H10" s="16"/>
      <c r="I10" s="15"/>
      <c r="J10" s="14"/>
      <c r="K10" s="16"/>
      <c r="L10" s="15"/>
      <c r="M10" s="14"/>
      <c r="N10" s="16"/>
      <c r="O10" s="15"/>
      <c r="P10" s="14"/>
      <c r="R10" s="15"/>
      <c r="S10" s="14"/>
      <c r="U10" s="15"/>
      <c r="V10" s="14"/>
      <c r="X10" s="15"/>
      <c r="Y10" s="14"/>
    </row>
    <row r="11" spans="1:25" ht="12.75">
      <c r="A11" s="8"/>
      <c r="B11" s="17" t="s">
        <v>12</v>
      </c>
      <c r="C11" s="15"/>
      <c r="D11" s="14"/>
      <c r="E11" s="16"/>
      <c r="F11" s="15"/>
      <c r="G11" s="14"/>
      <c r="H11" s="16"/>
      <c r="I11" s="15"/>
      <c r="J11" s="14"/>
      <c r="K11" s="16"/>
      <c r="L11" s="15"/>
      <c r="M11" s="14"/>
      <c r="N11" s="16"/>
      <c r="O11" s="15"/>
      <c r="P11" s="14"/>
      <c r="R11" s="15"/>
      <c r="S11" s="14"/>
      <c r="U11" s="15"/>
      <c r="V11" s="14"/>
      <c r="X11" s="15"/>
      <c r="Y11" s="14"/>
    </row>
    <row r="12" spans="1:25" ht="12.75">
      <c r="A12" s="8">
        <f>+A9+1</f>
        <v>2</v>
      </c>
      <c r="B12" s="14" t="s">
        <v>13</v>
      </c>
      <c r="C12" s="18" t="s">
        <v>4</v>
      </c>
      <c r="D12" s="18" t="s">
        <v>4</v>
      </c>
      <c r="E12" s="16"/>
      <c r="F12" s="18" t="s">
        <v>4</v>
      </c>
      <c r="G12" s="18" t="s">
        <v>4</v>
      </c>
      <c r="H12" s="16"/>
      <c r="I12" s="18" t="s">
        <v>4</v>
      </c>
      <c r="J12" s="18" t="s">
        <v>4</v>
      </c>
      <c r="K12" s="16"/>
      <c r="L12" s="18" t="s">
        <v>4</v>
      </c>
      <c r="M12" s="18" t="s">
        <v>4</v>
      </c>
      <c r="N12" s="16"/>
      <c r="O12" s="18" t="s">
        <v>4</v>
      </c>
      <c r="P12" s="18" t="s">
        <v>4</v>
      </c>
      <c r="R12" s="18" t="s">
        <v>4</v>
      </c>
      <c r="S12" s="18" t="s">
        <v>4</v>
      </c>
      <c r="U12" s="18" t="s">
        <v>4</v>
      </c>
      <c r="V12" s="18" t="s">
        <v>4</v>
      </c>
      <c r="X12" s="18" t="s">
        <v>4</v>
      </c>
      <c r="Y12" s="18" t="s">
        <v>4</v>
      </c>
    </row>
    <row r="13" spans="1:25" ht="12.75">
      <c r="A13" s="8">
        <f>+A12+1</f>
        <v>3</v>
      </c>
      <c r="B13" s="14" t="s">
        <v>14</v>
      </c>
      <c r="C13" s="18" t="s">
        <v>4</v>
      </c>
      <c r="D13" s="18" t="s">
        <v>4</v>
      </c>
      <c r="E13" s="16"/>
      <c r="F13" s="18" t="s">
        <v>4</v>
      </c>
      <c r="G13" s="18" t="s">
        <v>4</v>
      </c>
      <c r="H13" s="16"/>
      <c r="I13" s="18" t="s">
        <v>4</v>
      </c>
      <c r="J13" s="18" t="s">
        <v>4</v>
      </c>
      <c r="K13" s="16"/>
      <c r="L13" s="18" t="s">
        <v>4</v>
      </c>
      <c r="M13" s="18" t="s">
        <v>4</v>
      </c>
      <c r="N13" s="16"/>
      <c r="O13" s="18" t="s">
        <v>4</v>
      </c>
      <c r="P13" s="18" t="s">
        <v>4</v>
      </c>
      <c r="R13" s="18" t="s">
        <v>4</v>
      </c>
      <c r="S13" s="18" t="s">
        <v>4</v>
      </c>
      <c r="U13" s="18" t="s">
        <v>4</v>
      </c>
      <c r="V13" s="18" t="s">
        <v>4</v>
      </c>
      <c r="X13" s="18" t="s">
        <v>4</v>
      </c>
      <c r="Y13" s="18" t="s">
        <v>4</v>
      </c>
    </row>
    <row r="14" spans="1:25" ht="12.75">
      <c r="A14" s="8">
        <f>+A13+1</f>
        <v>4</v>
      </c>
      <c r="B14" s="14" t="s">
        <v>15</v>
      </c>
      <c r="C14" s="18" t="s">
        <v>4</v>
      </c>
      <c r="D14" s="18" t="s">
        <v>4</v>
      </c>
      <c r="E14" s="16"/>
      <c r="F14" s="18" t="s">
        <v>4</v>
      </c>
      <c r="G14" s="18" t="s">
        <v>4</v>
      </c>
      <c r="H14" s="16"/>
      <c r="I14" s="18" t="s">
        <v>4</v>
      </c>
      <c r="J14" s="18" t="s">
        <v>4</v>
      </c>
      <c r="K14" s="16"/>
      <c r="L14" s="18" t="s">
        <v>4</v>
      </c>
      <c r="M14" s="18" t="s">
        <v>4</v>
      </c>
      <c r="N14" s="16"/>
      <c r="O14" s="18" t="s">
        <v>4</v>
      </c>
      <c r="P14" s="18" t="s">
        <v>4</v>
      </c>
      <c r="R14" s="18" t="s">
        <v>4</v>
      </c>
      <c r="S14" s="18" t="s">
        <v>4</v>
      </c>
      <c r="U14" s="18" t="s">
        <v>4</v>
      </c>
      <c r="V14" s="18" t="s">
        <v>4</v>
      </c>
      <c r="X14" s="18" t="s">
        <v>4</v>
      </c>
      <c r="Y14" s="18" t="s">
        <v>4</v>
      </c>
    </row>
    <row r="15" spans="1:25" ht="12.75">
      <c r="A15" s="8">
        <f>+A14+1</f>
        <v>5</v>
      </c>
      <c r="B15" s="14" t="s">
        <v>16</v>
      </c>
      <c r="C15" s="19">
        <f>SUM(C9:C14)</f>
        <v>2146114107</v>
      </c>
      <c r="D15" s="19">
        <v>3030237558</v>
      </c>
      <c r="E15" s="16"/>
      <c r="F15" s="19">
        <f>SUM(F9:F14)</f>
        <v>2146114107</v>
      </c>
      <c r="G15" s="19">
        <v>3030237558</v>
      </c>
      <c r="H15" s="16"/>
      <c r="I15" s="19">
        <f>SUM(I9:I14)</f>
        <v>2146114107</v>
      </c>
      <c r="J15" s="19">
        <v>3030237558</v>
      </c>
      <c r="K15" s="16"/>
      <c r="L15" s="19">
        <f>SUM(L9:L14)</f>
        <v>2146114107</v>
      </c>
      <c r="M15" s="19">
        <v>3030237558</v>
      </c>
      <c r="N15" s="16"/>
      <c r="O15" s="19">
        <f>SUM(O9:O14)</f>
        <v>2146114107</v>
      </c>
      <c r="P15" s="19">
        <v>3030237558</v>
      </c>
      <c r="R15" s="19">
        <f>SUM(R9:R14)</f>
        <v>2146114107</v>
      </c>
      <c r="S15" s="19">
        <v>3030237558</v>
      </c>
      <c r="U15" s="19">
        <f>SUM(U9:U14)</f>
        <v>2146114107</v>
      </c>
      <c r="V15" s="19">
        <v>3030237558</v>
      </c>
      <c r="X15" s="19">
        <f>SUM(X9:X14)</f>
        <v>2146114107</v>
      </c>
      <c r="Y15" s="19">
        <v>3030237558</v>
      </c>
    </row>
    <row r="16" spans="1:25" ht="6.75" customHeight="1">
      <c r="A16" s="8"/>
      <c r="B16" s="14"/>
      <c r="C16" s="15"/>
      <c r="D16" s="14"/>
      <c r="E16" s="16"/>
      <c r="F16" s="15"/>
      <c r="G16" s="14"/>
      <c r="H16" s="16"/>
      <c r="I16" s="15"/>
      <c r="J16" s="14"/>
      <c r="K16" s="16"/>
      <c r="L16" s="15"/>
      <c r="M16" s="14"/>
      <c r="N16" s="16"/>
      <c r="O16" s="15"/>
      <c r="P16" s="14"/>
      <c r="R16" s="15"/>
      <c r="S16" s="14"/>
      <c r="U16" s="15"/>
      <c r="V16" s="14"/>
      <c r="X16" s="15"/>
      <c r="Y16" s="14"/>
    </row>
    <row r="17" spans="1:25" ht="12.75">
      <c r="A17" s="8">
        <f>+A15+1</f>
        <v>6</v>
      </c>
      <c r="B17" s="14" t="s">
        <v>17</v>
      </c>
      <c r="C17" s="20">
        <v>-72000000</v>
      </c>
      <c r="D17" s="20">
        <v>-72000000</v>
      </c>
      <c r="E17" s="16"/>
      <c r="F17" s="20">
        <v>-72000000</v>
      </c>
      <c r="G17" s="20">
        <v>-72000000</v>
      </c>
      <c r="H17" s="16"/>
      <c r="I17" s="20">
        <v>-72000000</v>
      </c>
      <c r="J17" s="20">
        <v>-72000000</v>
      </c>
      <c r="K17" s="16"/>
      <c r="L17" s="20">
        <v>-72000000</v>
      </c>
      <c r="M17" s="20">
        <v>-72000000</v>
      </c>
      <c r="N17" s="16"/>
      <c r="O17" s="20">
        <v>-72000000</v>
      </c>
      <c r="P17" s="20">
        <v>-72000000</v>
      </c>
      <c r="R17" s="20">
        <v>-72000000</v>
      </c>
      <c r="S17" s="20">
        <v>-72000000</v>
      </c>
      <c r="U17" s="20">
        <v>-72000000</v>
      </c>
      <c r="V17" s="20">
        <v>-72000000</v>
      </c>
      <c r="X17" s="20">
        <v>-72000000</v>
      </c>
      <c r="Y17" s="20">
        <v>-72000000</v>
      </c>
    </row>
    <row r="18" spans="1:25" ht="12.75">
      <c r="A18" s="8" t="s">
        <v>9</v>
      </c>
      <c r="B18" s="20" t="s">
        <v>18</v>
      </c>
      <c r="C18" s="20">
        <f>SUM(C15:C17)</f>
        <v>2074114107</v>
      </c>
      <c r="D18" s="20">
        <v>2958237558</v>
      </c>
      <c r="E18" s="16"/>
      <c r="F18" s="20">
        <f>SUM(F15:F17)</f>
        <v>2074114107</v>
      </c>
      <c r="G18" s="20">
        <v>2958237558</v>
      </c>
      <c r="H18" s="16"/>
      <c r="I18" s="20">
        <f>SUM(I15:I17)</f>
        <v>2074114107</v>
      </c>
      <c r="J18" s="20">
        <v>2958237558</v>
      </c>
      <c r="K18" s="16"/>
      <c r="L18" s="20">
        <f>SUM(L15:L17)</f>
        <v>2074114107</v>
      </c>
      <c r="M18" s="20">
        <v>2958237558</v>
      </c>
      <c r="N18" s="16"/>
      <c r="O18" s="20">
        <f>SUM(O15:O17)</f>
        <v>2074114107</v>
      </c>
      <c r="P18" s="20">
        <v>2958237558</v>
      </c>
      <c r="R18" s="20">
        <f>SUM(R15:R17)</f>
        <v>2074114107</v>
      </c>
      <c r="S18" s="20">
        <v>2958237558</v>
      </c>
      <c r="U18" s="20">
        <f>SUM(U15:U17)</f>
        <v>2074114107</v>
      </c>
      <c r="V18" s="20">
        <v>2958237558</v>
      </c>
      <c r="X18" s="20">
        <f>SUM(X15:X17)</f>
        <v>2074114107</v>
      </c>
      <c r="Y18" s="20">
        <v>2958237558</v>
      </c>
    </row>
    <row r="19" spans="1:25" ht="6.75" customHeight="1">
      <c r="A19" s="8"/>
      <c r="B19" s="14"/>
      <c r="C19" s="14"/>
      <c r="D19" s="14"/>
      <c r="E19" s="16"/>
      <c r="F19" s="14"/>
      <c r="G19" s="14"/>
      <c r="H19" s="16"/>
      <c r="I19" s="14"/>
      <c r="J19" s="14"/>
      <c r="K19" s="16"/>
      <c r="L19" s="14"/>
      <c r="M19" s="14"/>
      <c r="N19" s="16"/>
      <c r="O19" s="14"/>
      <c r="P19" s="14"/>
      <c r="R19" s="14"/>
      <c r="S19" s="14"/>
      <c r="U19" s="14"/>
      <c r="V19" s="14"/>
      <c r="X19" s="14"/>
      <c r="Y19" s="14"/>
    </row>
    <row r="20" spans="1:25" ht="12.75">
      <c r="A20" s="8"/>
      <c r="B20" s="21" t="s">
        <v>27</v>
      </c>
      <c r="C20" s="14"/>
      <c r="D20" s="14"/>
      <c r="E20" s="16"/>
      <c r="F20" s="14"/>
      <c r="G20" s="14"/>
      <c r="H20" s="16"/>
      <c r="I20" s="14"/>
      <c r="J20" s="14"/>
      <c r="K20" s="16"/>
      <c r="L20" s="14"/>
      <c r="M20" s="14"/>
      <c r="N20" s="16"/>
      <c r="O20" s="14"/>
      <c r="P20" s="14"/>
      <c r="R20" s="14"/>
      <c r="S20" s="14"/>
      <c r="U20" s="14"/>
      <c r="V20" s="14"/>
      <c r="X20" s="14"/>
      <c r="Y20" s="14"/>
    </row>
    <row r="21" spans="1:25" ht="12.75">
      <c r="A21" s="8">
        <f>+A17+1</f>
        <v>7</v>
      </c>
      <c r="B21" s="14" t="s">
        <v>83</v>
      </c>
      <c r="C21" s="18" t="s">
        <v>4</v>
      </c>
      <c r="D21" s="18" t="s">
        <v>4</v>
      </c>
      <c r="E21" s="16"/>
      <c r="F21" s="18" t="s">
        <v>4</v>
      </c>
      <c r="G21" s="18" t="s">
        <v>4</v>
      </c>
      <c r="H21" s="16"/>
      <c r="I21" s="18" t="s">
        <v>4</v>
      </c>
      <c r="J21" s="18" t="s">
        <v>4</v>
      </c>
      <c r="K21" s="16"/>
      <c r="L21" s="18" t="s">
        <v>4</v>
      </c>
      <c r="M21" s="18" t="s">
        <v>4</v>
      </c>
      <c r="N21" s="16"/>
      <c r="O21" s="18" t="s">
        <v>4</v>
      </c>
      <c r="P21" s="18" t="s">
        <v>4</v>
      </c>
      <c r="R21" s="18" t="s">
        <v>4</v>
      </c>
      <c r="S21" s="18" t="s">
        <v>4</v>
      </c>
      <c r="U21" s="18" t="s">
        <v>4</v>
      </c>
      <c r="V21" s="18" t="s">
        <v>4</v>
      </c>
      <c r="X21" s="18" t="s">
        <v>4</v>
      </c>
      <c r="Y21" s="18" t="s">
        <v>4</v>
      </c>
    </row>
    <row r="22" spans="1:25" ht="12.75">
      <c r="A22" s="8">
        <f aca="true" t="shared" si="0" ref="A22:A29">+A21+1</f>
        <v>8</v>
      </c>
      <c r="B22" s="14" t="s">
        <v>66</v>
      </c>
      <c r="C22" s="15">
        <v>6286768</v>
      </c>
      <c r="D22" s="15">
        <v>6286768</v>
      </c>
      <c r="E22" s="16"/>
      <c r="F22" s="15">
        <v>6286768</v>
      </c>
      <c r="G22" s="15">
        <v>6286768</v>
      </c>
      <c r="H22" s="16"/>
      <c r="I22" s="15">
        <v>6286768</v>
      </c>
      <c r="J22" s="15">
        <v>6286768</v>
      </c>
      <c r="K22" s="16"/>
      <c r="L22" s="15">
        <v>6286768</v>
      </c>
      <c r="M22" s="15">
        <v>6286768</v>
      </c>
      <c r="N22" s="16"/>
      <c r="O22" s="15">
        <v>6286768</v>
      </c>
      <c r="P22" s="15">
        <v>6286768</v>
      </c>
      <c r="R22" s="15">
        <v>6286768</v>
      </c>
      <c r="S22" s="15">
        <v>6286768</v>
      </c>
      <c r="U22" s="15">
        <v>6286768</v>
      </c>
      <c r="V22" s="15">
        <v>6286768</v>
      </c>
      <c r="X22" s="15">
        <v>6286768</v>
      </c>
      <c r="Y22" s="15">
        <v>6286768</v>
      </c>
    </row>
    <row r="23" spans="1:25" ht="12.75">
      <c r="A23" s="8">
        <f t="shared" si="0"/>
        <v>9</v>
      </c>
      <c r="B23" s="14" t="s">
        <v>19</v>
      </c>
      <c r="C23" s="14">
        <v>10000000</v>
      </c>
      <c r="D23" s="14">
        <v>10000000</v>
      </c>
      <c r="E23" s="16"/>
      <c r="F23" s="14">
        <v>10000000</v>
      </c>
      <c r="G23" s="14">
        <v>10000000</v>
      </c>
      <c r="H23" s="16"/>
      <c r="I23" s="14">
        <v>10000000</v>
      </c>
      <c r="J23" s="14">
        <v>10000000</v>
      </c>
      <c r="K23" s="16"/>
      <c r="L23" s="14">
        <v>10000000</v>
      </c>
      <c r="M23" s="14">
        <v>10000000</v>
      </c>
      <c r="N23" s="16"/>
      <c r="O23" s="14">
        <v>10000000</v>
      </c>
      <c r="P23" s="14">
        <v>10000000</v>
      </c>
      <c r="R23" s="14">
        <v>10000000</v>
      </c>
      <c r="S23" s="14">
        <v>10000000</v>
      </c>
      <c r="U23" s="14">
        <v>10000000</v>
      </c>
      <c r="V23" s="14">
        <v>10000000</v>
      </c>
      <c r="X23" s="14">
        <v>10000000</v>
      </c>
      <c r="Y23" s="14">
        <v>10000000</v>
      </c>
    </row>
    <row r="24" spans="1:25" ht="12.75">
      <c r="A24" s="8">
        <f t="shared" si="0"/>
        <v>10</v>
      </c>
      <c r="B24" s="14" t="s">
        <v>8</v>
      </c>
      <c r="C24" s="15">
        <v>18689180</v>
      </c>
      <c r="D24" s="15">
        <v>18689180</v>
      </c>
      <c r="E24" s="16"/>
      <c r="F24" s="15">
        <v>18689180</v>
      </c>
      <c r="G24" s="15">
        <v>18689180</v>
      </c>
      <c r="H24" s="16"/>
      <c r="I24" s="15">
        <v>18689180</v>
      </c>
      <c r="J24" s="15">
        <v>18689180</v>
      </c>
      <c r="K24" s="16"/>
      <c r="L24" s="15">
        <v>18689180</v>
      </c>
      <c r="M24" s="15">
        <v>18689180</v>
      </c>
      <c r="N24" s="16"/>
      <c r="O24" s="15">
        <v>18689180</v>
      </c>
      <c r="P24" s="15">
        <v>18689180</v>
      </c>
      <c r="R24" s="15">
        <v>18689180</v>
      </c>
      <c r="S24" s="15">
        <v>18689180</v>
      </c>
      <c r="U24" s="15">
        <v>18689180</v>
      </c>
      <c r="V24" s="15">
        <v>18689180</v>
      </c>
      <c r="X24" s="15">
        <v>18689180</v>
      </c>
      <c r="Y24" s="15">
        <v>18689180</v>
      </c>
    </row>
    <row r="25" spans="1:25" ht="12.75">
      <c r="A25" s="8">
        <f t="shared" si="0"/>
        <v>11</v>
      </c>
      <c r="B25" s="14" t="s">
        <v>33</v>
      </c>
      <c r="C25" s="15">
        <v>7600000</v>
      </c>
      <c r="D25" s="15">
        <v>7600000</v>
      </c>
      <c r="E25" s="16"/>
      <c r="F25" s="15">
        <v>7600000</v>
      </c>
      <c r="G25" s="15">
        <v>7600000</v>
      </c>
      <c r="H25" s="16"/>
      <c r="I25" s="15">
        <v>7600000</v>
      </c>
      <c r="J25" s="15">
        <v>7600000</v>
      </c>
      <c r="K25" s="16"/>
      <c r="L25" s="15">
        <v>7600000</v>
      </c>
      <c r="M25" s="15">
        <v>7600000</v>
      </c>
      <c r="N25" s="16"/>
      <c r="O25" s="15">
        <v>7600000</v>
      </c>
      <c r="P25" s="15">
        <v>7600000</v>
      </c>
      <c r="R25" s="15">
        <v>7600000</v>
      </c>
      <c r="S25" s="15">
        <v>7600000</v>
      </c>
      <c r="U25" s="15">
        <v>7600000</v>
      </c>
      <c r="V25" s="15">
        <v>7600000</v>
      </c>
      <c r="X25" s="15">
        <v>7600000</v>
      </c>
      <c r="Y25" s="15">
        <v>7600000</v>
      </c>
    </row>
    <row r="26" spans="1:25" ht="12.75">
      <c r="A26" s="8">
        <f t="shared" si="0"/>
        <v>12</v>
      </c>
      <c r="B26" s="14" t="s">
        <v>5</v>
      </c>
      <c r="C26" s="15">
        <v>11716655</v>
      </c>
      <c r="D26" s="15">
        <v>11716655</v>
      </c>
      <c r="E26" s="16"/>
      <c r="F26" s="15">
        <v>11716655</v>
      </c>
      <c r="G26" s="15">
        <v>11716655</v>
      </c>
      <c r="H26" s="16"/>
      <c r="I26" s="15">
        <v>11716655</v>
      </c>
      <c r="J26" s="15">
        <v>11716655</v>
      </c>
      <c r="K26" s="16"/>
      <c r="L26" s="15">
        <v>11716655</v>
      </c>
      <c r="M26" s="15">
        <v>11716655</v>
      </c>
      <c r="N26" s="16"/>
      <c r="O26" s="15">
        <v>11716655</v>
      </c>
      <c r="P26" s="15">
        <v>11716655</v>
      </c>
      <c r="R26" s="15">
        <v>11716655</v>
      </c>
      <c r="S26" s="15">
        <v>11716655</v>
      </c>
      <c r="U26" s="15">
        <v>11716655</v>
      </c>
      <c r="V26" s="15">
        <v>11716655</v>
      </c>
      <c r="X26" s="15">
        <v>11716655</v>
      </c>
      <c r="Y26" s="15">
        <v>11716655</v>
      </c>
    </row>
    <row r="27" spans="1:25" ht="12.75">
      <c r="A27" s="8">
        <f t="shared" si="0"/>
        <v>13</v>
      </c>
      <c r="B27" s="14" t="s">
        <v>67</v>
      </c>
      <c r="C27" s="15">
        <v>610825</v>
      </c>
      <c r="D27" s="15">
        <v>610825</v>
      </c>
      <c r="E27" s="16"/>
      <c r="F27" s="15">
        <v>610825</v>
      </c>
      <c r="G27" s="15">
        <v>610825</v>
      </c>
      <c r="H27" s="16"/>
      <c r="I27" s="15">
        <v>610825</v>
      </c>
      <c r="J27" s="15">
        <v>610825</v>
      </c>
      <c r="K27" s="16"/>
      <c r="L27" s="15">
        <v>610825</v>
      </c>
      <c r="M27" s="15">
        <v>610825</v>
      </c>
      <c r="N27" s="16"/>
      <c r="O27" s="15">
        <v>610825</v>
      </c>
      <c r="P27" s="15">
        <v>610825</v>
      </c>
      <c r="R27" s="15">
        <v>610825</v>
      </c>
      <c r="S27" s="15">
        <v>610825</v>
      </c>
      <c r="U27" s="15">
        <v>610825</v>
      </c>
      <c r="V27" s="15">
        <v>610825</v>
      </c>
      <c r="X27" s="15">
        <v>610825</v>
      </c>
      <c r="Y27" s="15">
        <v>610825</v>
      </c>
    </row>
    <row r="28" spans="1:25" ht="12.75">
      <c r="A28" s="8">
        <f t="shared" si="0"/>
        <v>14</v>
      </c>
      <c r="B28" s="14" t="s">
        <v>6</v>
      </c>
      <c r="C28" s="14">
        <v>1695266</v>
      </c>
      <c r="D28" s="14">
        <v>1695266</v>
      </c>
      <c r="E28" s="16"/>
      <c r="F28" s="14">
        <v>1695266</v>
      </c>
      <c r="G28" s="14">
        <v>1695266</v>
      </c>
      <c r="H28" s="16"/>
      <c r="I28" s="14">
        <v>1695266</v>
      </c>
      <c r="J28" s="14">
        <v>1695266</v>
      </c>
      <c r="K28" s="16"/>
      <c r="L28" s="14">
        <v>1695266</v>
      </c>
      <c r="M28" s="14">
        <v>1695266</v>
      </c>
      <c r="N28" s="16"/>
      <c r="O28" s="14">
        <v>1695266</v>
      </c>
      <c r="P28" s="14">
        <v>1695266</v>
      </c>
      <c r="R28" s="14">
        <v>1695266</v>
      </c>
      <c r="S28" s="14">
        <v>1695266</v>
      </c>
      <c r="U28" s="14">
        <v>1695266</v>
      </c>
      <c r="V28" s="14">
        <v>1695266</v>
      </c>
      <c r="X28" s="14">
        <v>1695266</v>
      </c>
      <c r="Y28" s="14">
        <v>1695266</v>
      </c>
    </row>
    <row r="29" spans="1:25" ht="12.75">
      <c r="A29" s="8">
        <f t="shared" si="0"/>
        <v>15</v>
      </c>
      <c r="B29" s="14" t="s">
        <v>23</v>
      </c>
      <c r="C29" s="14">
        <v>0</v>
      </c>
      <c r="D29" s="14">
        <v>18438965</v>
      </c>
      <c r="E29" s="16"/>
      <c r="F29" s="14">
        <v>0</v>
      </c>
      <c r="G29" s="14">
        <v>18438965</v>
      </c>
      <c r="H29" s="16"/>
      <c r="I29" s="14">
        <v>0</v>
      </c>
      <c r="J29" s="14">
        <v>18438965</v>
      </c>
      <c r="K29" s="16"/>
      <c r="L29" s="14">
        <v>0</v>
      </c>
      <c r="M29" s="14">
        <v>18438965</v>
      </c>
      <c r="N29" s="16"/>
      <c r="O29" s="14">
        <v>0</v>
      </c>
      <c r="P29" s="14">
        <v>18438965</v>
      </c>
      <c r="R29" s="14">
        <v>0</v>
      </c>
      <c r="S29" s="14">
        <v>18438965</v>
      </c>
      <c r="U29" s="14">
        <v>0</v>
      </c>
      <c r="V29" s="14">
        <v>18438965</v>
      </c>
      <c r="X29" s="14">
        <v>0</v>
      </c>
      <c r="Y29" s="14">
        <v>18438965</v>
      </c>
    </row>
    <row r="30" spans="1:25" s="4" customFormat="1" ht="12.75">
      <c r="A30" s="8"/>
      <c r="B30" s="22" t="s">
        <v>2</v>
      </c>
      <c r="C30" s="23">
        <f>SUM(C21:C29)</f>
        <v>56598694</v>
      </c>
      <c r="D30" s="23">
        <f>SUM(D21:D29)</f>
        <v>75037659</v>
      </c>
      <c r="E30" s="24"/>
      <c r="F30" s="23">
        <f>SUM(F21:F29)</f>
        <v>56598694</v>
      </c>
      <c r="G30" s="23">
        <f>SUM(G21:G29)</f>
        <v>75037659</v>
      </c>
      <c r="H30" s="24"/>
      <c r="I30" s="23">
        <f>SUM(I21:I29)</f>
        <v>56598694</v>
      </c>
      <c r="J30" s="23">
        <f>SUM(J21:J29)</f>
        <v>75037659</v>
      </c>
      <c r="K30" s="24"/>
      <c r="L30" s="23">
        <f>SUM(L21:L29)</f>
        <v>56598694</v>
      </c>
      <c r="M30" s="23">
        <f>SUM(M21:M29)</f>
        <v>75037659</v>
      </c>
      <c r="N30" s="24"/>
      <c r="O30" s="23">
        <f>SUM(O21:O29)</f>
        <v>56598694</v>
      </c>
      <c r="P30" s="23">
        <f>SUM(P21:P29)</f>
        <v>75037659</v>
      </c>
      <c r="R30" s="23">
        <f>SUM(R21:R29)</f>
        <v>56598694</v>
      </c>
      <c r="S30" s="23">
        <f>SUM(S21:S29)</f>
        <v>75037659</v>
      </c>
      <c r="U30" s="23">
        <f>SUM(U21:U29)</f>
        <v>56598694</v>
      </c>
      <c r="V30" s="23">
        <f>SUM(V21:V29)</f>
        <v>75037659</v>
      </c>
      <c r="X30" s="23">
        <f>SUM(X21:X29)</f>
        <v>56598694</v>
      </c>
      <c r="Y30" s="23">
        <f>SUM(Y21:Y29)</f>
        <v>75037659</v>
      </c>
    </row>
    <row r="31" spans="1:25" ht="6.75" customHeight="1">
      <c r="A31" s="8"/>
      <c r="B31" s="14"/>
      <c r="C31" s="14"/>
      <c r="D31" s="14"/>
      <c r="E31" s="16"/>
      <c r="F31" s="14"/>
      <c r="G31" s="14"/>
      <c r="H31" s="16"/>
      <c r="I31" s="14"/>
      <c r="J31" s="14"/>
      <c r="K31" s="16"/>
      <c r="L31" s="14"/>
      <c r="M31" s="14"/>
      <c r="N31" s="16"/>
      <c r="O31" s="14"/>
      <c r="P31" s="14"/>
      <c r="R31" s="14"/>
      <c r="S31" s="14"/>
      <c r="U31" s="14"/>
      <c r="V31" s="14"/>
      <c r="X31" s="14"/>
      <c r="Y31" s="14"/>
    </row>
    <row r="32" spans="1:25" ht="12.75">
      <c r="A32" s="8"/>
      <c r="B32" s="21" t="s">
        <v>61</v>
      </c>
      <c r="C32" s="14"/>
      <c r="D32" s="14"/>
      <c r="E32" s="16"/>
      <c r="F32" s="14"/>
      <c r="G32" s="14"/>
      <c r="H32" s="16"/>
      <c r="I32" s="14"/>
      <c r="J32" s="14"/>
      <c r="K32" s="16"/>
      <c r="L32" s="14"/>
      <c r="M32" s="14"/>
      <c r="N32" s="16"/>
      <c r="O32" s="14"/>
      <c r="P32" s="14"/>
      <c r="R32" s="14"/>
      <c r="S32" s="14"/>
      <c r="U32" s="14"/>
      <c r="V32" s="14"/>
      <c r="X32" s="14"/>
      <c r="Y32" s="14"/>
    </row>
    <row r="33" spans="1:25" ht="12.75">
      <c r="A33" s="8">
        <f>+A29+1</f>
        <v>16</v>
      </c>
      <c r="B33" s="14" t="s">
        <v>82</v>
      </c>
      <c r="C33" s="14">
        <v>137988819</v>
      </c>
      <c r="D33" s="14">
        <v>196213997</v>
      </c>
      <c r="E33" s="16"/>
      <c r="F33" s="14">
        <v>76659138</v>
      </c>
      <c r="G33" s="14">
        <f>76659138+31764462</f>
        <v>108423600</v>
      </c>
      <c r="H33" s="16"/>
      <c r="I33" s="14">
        <v>76659138</v>
      </c>
      <c r="J33" s="14">
        <f>76659138+31764462</f>
        <v>108423600</v>
      </c>
      <c r="K33" s="16"/>
      <c r="L33" s="14">
        <v>76659138</v>
      </c>
      <c r="M33" s="14">
        <f>76659138+31764462</f>
        <v>108423600</v>
      </c>
      <c r="N33" s="16"/>
      <c r="O33" s="14">
        <v>76659138</v>
      </c>
      <c r="P33" s="14">
        <f>76659138+31764462</f>
        <v>108423600</v>
      </c>
      <c r="R33" s="14">
        <v>137988819</v>
      </c>
      <c r="S33" s="14">
        <v>196213997</v>
      </c>
      <c r="U33" s="14">
        <v>137988819</v>
      </c>
      <c r="V33" s="14">
        <v>196213997</v>
      </c>
      <c r="X33" s="14">
        <v>137988819</v>
      </c>
      <c r="Y33" s="14">
        <v>196213997</v>
      </c>
    </row>
    <row r="34" spans="1:25" ht="12.75">
      <c r="A34" s="8">
        <f aca="true" t="shared" si="1" ref="A34:A39">+A33+1</f>
        <v>17</v>
      </c>
      <c r="B34" s="14" t="s">
        <v>24</v>
      </c>
      <c r="C34" s="15">
        <v>2299700</v>
      </c>
      <c r="D34" s="15">
        <v>3265423</v>
      </c>
      <c r="E34" s="16"/>
      <c r="F34" s="15">
        <v>2299700</v>
      </c>
      <c r="G34" s="15">
        <v>3265423</v>
      </c>
      <c r="H34" s="16"/>
      <c r="I34" s="15">
        <v>2299700</v>
      </c>
      <c r="J34" s="15">
        <v>3265423</v>
      </c>
      <c r="K34" s="16"/>
      <c r="L34" s="15">
        <v>2299700</v>
      </c>
      <c r="M34" s="15">
        <v>3265423</v>
      </c>
      <c r="N34" s="16"/>
      <c r="O34" s="15">
        <v>2299700</v>
      </c>
      <c r="P34" s="15">
        <v>3265423</v>
      </c>
      <c r="R34" s="15">
        <v>2299700</v>
      </c>
      <c r="S34" s="15">
        <v>3265423</v>
      </c>
      <c r="U34" s="15">
        <v>2299700</v>
      </c>
      <c r="V34" s="15">
        <v>3265423</v>
      </c>
      <c r="X34" s="15">
        <v>2299700</v>
      </c>
      <c r="Y34" s="15">
        <v>3265423</v>
      </c>
    </row>
    <row r="35" spans="1:25" ht="12.75">
      <c r="A35" s="8">
        <f t="shared" si="1"/>
        <v>18</v>
      </c>
      <c r="B35" s="14" t="s">
        <v>25</v>
      </c>
      <c r="C35" s="15">
        <v>1887500</v>
      </c>
      <c r="D35" s="15">
        <v>2620721</v>
      </c>
      <c r="E35" s="16"/>
      <c r="F35" s="15">
        <v>1887500</v>
      </c>
      <c r="G35" s="15">
        <v>2620721</v>
      </c>
      <c r="H35" s="16"/>
      <c r="I35" s="15">
        <v>1887500</v>
      </c>
      <c r="J35" s="15">
        <v>2620721</v>
      </c>
      <c r="K35" s="16"/>
      <c r="L35" s="15">
        <v>1887500</v>
      </c>
      <c r="M35" s="15">
        <v>2620721</v>
      </c>
      <c r="N35" s="16"/>
      <c r="O35" s="15">
        <v>1887500</v>
      </c>
      <c r="P35" s="15">
        <v>2620721</v>
      </c>
      <c r="R35" s="15">
        <v>1887500</v>
      </c>
      <c r="S35" s="15">
        <v>2620721</v>
      </c>
      <c r="U35" s="15">
        <v>1887500</v>
      </c>
      <c r="V35" s="15">
        <v>2620721</v>
      </c>
      <c r="X35" s="15">
        <v>1887500</v>
      </c>
      <c r="Y35" s="15">
        <v>2620721</v>
      </c>
    </row>
    <row r="36" spans="1:25" ht="12.75">
      <c r="A36" s="8">
        <f t="shared" si="1"/>
        <v>19</v>
      </c>
      <c r="B36" s="14" t="s">
        <v>50</v>
      </c>
      <c r="C36" s="15">
        <v>0</v>
      </c>
      <c r="D36" s="15">
        <v>642150</v>
      </c>
      <c r="E36" s="16"/>
      <c r="F36" s="15">
        <v>0</v>
      </c>
      <c r="G36" s="15">
        <v>642150</v>
      </c>
      <c r="H36" s="16"/>
      <c r="I36" s="15">
        <v>0</v>
      </c>
      <c r="J36" s="15">
        <v>642150</v>
      </c>
      <c r="K36" s="16"/>
      <c r="L36" s="15">
        <v>0</v>
      </c>
      <c r="M36" s="15">
        <v>642150</v>
      </c>
      <c r="N36" s="16"/>
      <c r="O36" s="15">
        <v>0</v>
      </c>
      <c r="P36" s="15">
        <v>642150</v>
      </c>
      <c r="R36" s="15">
        <v>0</v>
      </c>
      <c r="S36" s="15">
        <v>642150</v>
      </c>
      <c r="U36" s="15">
        <v>0</v>
      </c>
      <c r="V36" s="15">
        <v>642150</v>
      </c>
      <c r="X36" s="15">
        <v>0</v>
      </c>
      <c r="Y36" s="15">
        <v>642150</v>
      </c>
    </row>
    <row r="37" spans="1:25" ht="12.75">
      <c r="A37" s="8">
        <f t="shared" si="1"/>
        <v>20</v>
      </c>
      <c r="B37" s="14" t="s">
        <v>68</v>
      </c>
      <c r="C37" s="14">
        <v>3183000</v>
      </c>
      <c r="D37" s="14">
        <v>3183000</v>
      </c>
      <c r="E37" s="16"/>
      <c r="F37" s="14">
        <v>3183000</v>
      </c>
      <c r="G37" s="14">
        <v>3183000</v>
      </c>
      <c r="H37" s="16"/>
      <c r="I37" s="14">
        <v>3183000</v>
      </c>
      <c r="J37" s="14">
        <v>3183000</v>
      </c>
      <c r="K37" s="16"/>
      <c r="L37" s="14">
        <v>0</v>
      </c>
      <c r="M37" s="14">
        <v>0</v>
      </c>
      <c r="N37" s="16"/>
      <c r="O37" s="14">
        <v>0</v>
      </c>
      <c r="P37" s="14">
        <v>0</v>
      </c>
      <c r="R37" s="14">
        <v>0</v>
      </c>
      <c r="S37" s="14">
        <v>0</v>
      </c>
      <c r="U37" s="14">
        <v>0</v>
      </c>
      <c r="V37" s="14">
        <v>0</v>
      </c>
      <c r="X37" s="14">
        <v>0</v>
      </c>
      <c r="Y37" s="14">
        <v>0</v>
      </c>
    </row>
    <row r="38" spans="1:25" ht="12.75">
      <c r="A38" s="8">
        <f t="shared" si="1"/>
        <v>21</v>
      </c>
      <c r="B38" s="14" t="s">
        <v>37</v>
      </c>
      <c r="C38" s="14">
        <v>1539000</v>
      </c>
      <c r="D38" s="14">
        <v>1539000</v>
      </c>
      <c r="E38" s="16"/>
      <c r="F38" s="14">
        <v>1539000</v>
      </c>
      <c r="G38" s="14">
        <v>1539000</v>
      </c>
      <c r="H38" s="16"/>
      <c r="I38" s="14">
        <v>1539000</v>
      </c>
      <c r="J38" s="14">
        <v>1539000</v>
      </c>
      <c r="K38" s="16"/>
      <c r="L38" s="14">
        <v>0</v>
      </c>
      <c r="M38" s="14">
        <v>0</v>
      </c>
      <c r="N38" s="16"/>
      <c r="O38" s="14">
        <v>0</v>
      </c>
      <c r="P38" s="14">
        <v>0</v>
      </c>
      <c r="R38" s="14">
        <v>0</v>
      </c>
      <c r="S38" s="14">
        <v>0</v>
      </c>
      <c r="U38" s="14">
        <v>0</v>
      </c>
      <c r="V38" s="14">
        <v>0</v>
      </c>
      <c r="X38" s="14">
        <v>0</v>
      </c>
      <c r="Y38" s="14">
        <v>0</v>
      </c>
    </row>
    <row r="39" spans="1:25" ht="12.75">
      <c r="A39" s="8">
        <f t="shared" si="1"/>
        <v>22</v>
      </c>
      <c r="B39" s="14" t="s">
        <v>39</v>
      </c>
      <c r="C39" s="14">
        <v>1500000</v>
      </c>
      <c r="D39" s="14">
        <v>1500000</v>
      </c>
      <c r="E39" s="16"/>
      <c r="F39" s="14">
        <v>1500000</v>
      </c>
      <c r="G39" s="14">
        <v>1500000</v>
      </c>
      <c r="H39" s="16"/>
      <c r="I39" s="14">
        <v>1500000</v>
      </c>
      <c r="J39" s="14">
        <v>1500000</v>
      </c>
      <c r="K39" s="16"/>
      <c r="L39" s="14">
        <v>0</v>
      </c>
      <c r="M39" s="14">
        <v>0</v>
      </c>
      <c r="N39" s="16"/>
      <c r="O39" s="14">
        <v>0</v>
      </c>
      <c r="P39" s="14">
        <v>0</v>
      </c>
      <c r="R39" s="14">
        <v>0</v>
      </c>
      <c r="S39" s="14">
        <v>0</v>
      </c>
      <c r="U39" s="14">
        <v>0</v>
      </c>
      <c r="V39" s="14">
        <v>0</v>
      </c>
      <c r="X39" s="14">
        <v>0</v>
      </c>
      <c r="Y39" s="14">
        <v>0</v>
      </c>
    </row>
    <row r="40" spans="1:25" ht="12.75">
      <c r="A40" s="8"/>
      <c r="B40" s="22" t="s">
        <v>2</v>
      </c>
      <c r="C40" s="23">
        <f>SUM(C33:C39)</f>
        <v>148398019</v>
      </c>
      <c r="D40" s="23">
        <f>SUM(D33:D39)</f>
        <v>208964291</v>
      </c>
      <c r="E40" s="16"/>
      <c r="F40" s="23">
        <f>SUM(F33:F39)</f>
        <v>87068338</v>
      </c>
      <c r="G40" s="23">
        <f>SUM(G33:G39)</f>
        <v>121173894</v>
      </c>
      <c r="H40" s="16"/>
      <c r="I40" s="23">
        <f>SUM(I33:I39)</f>
        <v>87068338</v>
      </c>
      <c r="J40" s="23">
        <f>SUM(J33:J39)</f>
        <v>121173894</v>
      </c>
      <c r="K40" s="16"/>
      <c r="L40" s="23">
        <f>SUM(L33:L39)</f>
        <v>80846338</v>
      </c>
      <c r="M40" s="23">
        <f>SUM(M33:M39)</f>
        <v>114951894</v>
      </c>
      <c r="N40" s="16"/>
      <c r="O40" s="23">
        <f>SUM(O33:O39)</f>
        <v>80846338</v>
      </c>
      <c r="P40" s="23">
        <f>SUM(P33:P39)</f>
        <v>114951894</v>
      </c>
      <c r="R40" s="23">
        <f>SUM(R33:R39)</f>
        <v>142176019</v>
      </c>
      <c r="S40" s="23">
        <f>SUM(S33:S39)</f>
        <v>202742291</v>
      </c>
      <c r="U40" s="23">
        <f>SUM(U33:U39)</f>
        <v>142176019</v>
      </c>
      <c r="V40" s="23">
        <f>SUM(V33:V39)</f>
        <v>202742291</v>
      </c>
      <c r="X40" s="23">
        <f>SUM(X33:X39)</f>
        <v>142176019</v>
      </c>
      <c r="Y40" s="23">
        <f>SUM(Y33:Y39)</f>
        <v>202742291</v>
      </c>
    </row>
    <row r="41" spans="1:25" ht="7.5" customHeight="1">
      <c r="A41" s="8"/>
      <c r="B41" s="14"/>
      <c r="C41" s="14"/>
      <c r="D41" s="14"/>
      <c r="E41" s="16"/>
      <c r="F41" s="14"/>
      <c r="G41" s="14"/>
      <c r="H41" s="16"/>
      <c r="I41" s="14"/>
      <c r="J41" s="14"/>
      <c r="K41" s="16"/>
      <c r="L41" s="14"/>
      <c r="M41" s="14"/>
      <c r="N41" s="16"/>
      <c r="O41" s="14"/>
      <c r="P41" s="14"/>
      <c r="R41" s="14"/>
      <c r="S41" s="14"/>
      <c r="U41" s="14"/>
      <c r="V41" s="14"/>
      <c r="X41" s="14"/>
      <c r="Y41" s="14"/>
    </row>
    <row r="42" spans="1:25" ht="12.75">
      <c r="A42" s="8"/>
      <c r="B42" s="21" t="s">
        <v>3</v>
      </c>
      <c r="C42" s="14"/>
      <c r="D42" s="14"/>
      <c r="E42" s="16"/>
      <c r="F42" s="14"/>
      <c r="G42" s="14"/>
      <c r="H42" s="16"/>
      <c r="I42" s="14"/>
      <c r="J42" s="14"/>
      <c r="K42" s="16"/>
      <c r="L42" s="14"/>
      <c r="M42" s="14"/>
      <c r="N42" s="16"/>
      <c r="O42" s="14"/>
      <c r="P42" s="14"/>
      <c r="R42" s="14"/>
      <c r="S42" s="14"/>
      <c r="U42" s="14"/>
      <c r="V42" s="14"/>
      <c r="X42" s="14"/>
      <c r="Y42" s="14"/>
    </row>
    <row r="43" spans="1:25" ht="12.75">
      <c r="A43" s="8">
        <f>+A39+1</f>
        <v>23</v>
      </c>
      <c r="B43" s="14" t="s">
        <v>71</v>
      </c>
      <c r="C43" s="15">
        <v>12977119</v>
      </c>
      <c r="D43" s="15">
        <v>12977119</v>
      </c>
      <c r="E43" s="16"/>
      <c r="F43" s="15">
        <v>12977119</v>
      </c>
      <c r="G43" s="15">
        <v>12977119</v>
      </c>
      <c r="H43" s="16"/>
      <c r="I43" s="15">
        <v>12977119</v>
      </c>
      <c r="J43" s="15">
        <v>12977119</v>
      </c>
      <c r="K43" s="16"/>
      <c r="L43" s="15">
        <v>12977119</v>
      </c>
      <c r="M43" s="15">
        <v>12977119</v>
      </c>
      <c r="N43" s="16"/>
      <c r="O43" s="15">
        <v>12977119</v>
      </c>
      <c r="P43" s="15">
        <v>12977119</v>
      </c>
      <c r="R43" s="15">
        <v>12977119</v>
      </c>
      <c r="S43" s="15">
        <v>12977119</v>
      </c>
      <c r="U43" s="15">
        <v>12977119</v>
      </c>
      <c r="V43" s="15">
        <v>12977119</v>
      </c>
      <c r="X43" s="15">
        <v>12977119</v>
      </c>
      <c r="Y43" s="15">
        <v>12977119</v>
      </c>
    </row>
    <row r="44" spans="1:25" ht="12.75">
      <c r="A44" s="8">
        <f aca="true" t="shared" si="2" ref="A44:A52">+A43+1</f>
        <v>24</v>
      </c>
      <c r="B44" s="14" t="s">
        <v>73</v>
      </c>
      <c r="C44" s="15">
        <v>7361859</v>
      </c>
      <c r="D44" s="15">
        <v>7361859</v>
      </c>
      <c r="E44" s="16"/>
      <c r="F44" s="15">
        <v>7361859</v>
      </c>
      <c r="G44" s="15">
        <v>7361859</v>
      </c>
      <c r="H44" s="16"/>
      <c r="I44" s="15">
        <v>7361859</v>
      </c>
      <c r="J44" s="15">
        <v>7361859</v>
      </c>
      <c r="K44" s="16"/>
      <c r="L44" s="15">
        <v>7361859</v>
      </c>
      <c r="M44" s="15">
        <v>7361859</v>
      </c>
      <c r="N44" s="16"/>
      <c r="O44" s="15">
        <v>7361859</v>
      </c>
      <c r="P44" s="15">
        <v>7361859</v>
      </c>
      <c r="R44" s="15">
        <v>7361859</v>
      </c>
      <c r="S44" s="15">
        <v>7361859</v>
      </c>
      <c r="U44" s="15">
        <v>7361859</v>
      </c>
      <c r="V44" s="15">
        <v>7361859</v>
      </c>
      <c r="X44" s="15">
        <v>7361859</v>
      </c>
      <c r="Y44" s="15">
        <v>7361859</v>
      </c>
    </row>
    <row r="45" spans="1:25" ht="12.75">
      <c r="A45" s="8">
        <f t="shared" si="2"/>
        <v>25</v>
      </c>
      <c r="B45" s="14" t="s">
        <v>72</v>
      </c>
      <c r="C45" s="15">
        <v>15000000</v>
      </c>
      <c r="D45" s="15">
        <v>15000000</v>
      </c>
      <c r="E45" s="16"/>
      <c r="F45" s="15">
        <v>15000000</v>
      </c>
      <c r="G45" s="15">
        <v>15000000</v>
      </c>
      <c r="H45" s="16"/>
      <c r="I45" s="15">
        <v>15000000</v>
      </c>
      <c r="J45" s="15">
        <v>15000000</v>
      </c>
      <c r="K45" s="16"/>
      <c r="L45" s="15">
        <v>15000000</v>
      </c>
      <c r="M45" s="15">
        <v>15000000</v>
      </c>
      <c r="N45" s="16"/>
      <c r="O45" s="15">
        <v>15000000</v>
      </c>
      <c r="P45" s="15">
        <v>15000000</v>
      </c>
      <c r="R45" s="15">
        <v>15000000</v>
      </c>
      <c r="S45" s="15">
        <v>15000000</v>
      </c>
      <c r="U45" s="15">
        <v>15000000</v>
      </c>
      <c r="V45" s="15">
        <v>15000000</v>
      </c>
      <c r="X45" s="15">
        <v>15000000</v>
      </c>
      <c r="Y45" s="15">
        <v>15000000</v>
      </c>
    </row>
    <row r="46" spans="1:25" ht="12.75">
      <c r="A46" s="8">
        <f t="shared" si="2"/>
        <v>26</v>
      </c>
      <c r="B46" s="14" t="s">
        <v>21</v>
      </c>
      <c r="C46" s="15">
        <v>2100000</v>
      </c>
      <c r="D46" s="15">
        <f>+C46</f>
        <v>2100000</v>
      </c>
      <c r="E46" s="16"/>
      <c r="F46" s="15">
        <v>2100000</v>
      </c>
      <c r="G46" s="15">
        <f>+F46</f>
        <v>2100000</v>
      </c>
      <c r="H46" s="16"/>
      <c r="I46" s="15">
        <v>2100000</v>
      </c>
      <c r="J46" s="15">
        <f>+I46</f>
        <v>2100000</v>
      </c>
      <c r="K46" s="16"/>
      <c r="L46" s="15">
        <v>2100000</v>
      </c>
      <c r="M46" s="15">
        <f>+L46</f>
        <v>2100000</v>
      </c>
      <c r="N46" s="16"/>
      <c r="O46" s="15">
        <v>2100000</v>
      </c>
      <c r="P46" s="15">
        <f>+O46</f>
        <v>2100000</v>
      </c>
      <c r="R46" s="15">
        <v>2100000</v>
      </c>
      <c r="S46" s="15">
        <f>+R46</f>
        <v>2100000</v>
      </c>
      <c r="U46" s="15">
        <v>2100000</v>
      </c>
      <c r="V46" s="15">
        <f>+U46</f>
        <v>2100000</v>
      </c>
      <c r="X46" s="15">
        <v>2100000</v>
      </c>
      <c r="Y46" s="15">
        <f>+X46</f>
        <v>2100000</v>
      </c>
    </row>
    <row r="47" spans="1:25" ht="12.75">
      <c r="A47" s="8">
        <f t="shared" si="2"/>
        <v>27</v>
      </c>
      <c r="B47" s="14" t="s">
        <v>35</v>
      </c>
      <c r="C47" s="14">
        <v>2500000</v>
      </c>
      <c r="D47" s="14">
        <v>2500000</v>
      </c>
      <c r="E47" s="16"/>
      <c r="F47" s="14">
        <v>2500000</v>
      </c>
      <c r="G47" s="14">
        <v>2500000</v>
      </c>
      <c r="H47" s="16"/>
      <c r="I47" s="14">
        <v>2500000</v>
      </c>
      <c r="J47" s="14">
        <v>2500000</v>
      </c>
      <c r="K47" s="16"/>
      <c r="L47" s="14">
        <v>0</v>
      </c>
      <c r="M47" s="14">
        <v>0</v>
      </c>
      <c r="N47" s="16"/>
      <c r="O47" s="14">
        <v>0</v>
      </c>
      <c r="P47" s="14">
        <v>0</v>
      </c>
      <c r="R47" s="14">
        <v>0</v>
      </c>
      <c r="S47" s="14">
        <v>0</v>
      </c>
      <c r="U47" s="14">
        <v>0</v>
      </c>
      <c r="V47" s="14">
        <v>0</v>
      </c>
      <c r="X47" s="14">
        <v>0</v>
      </c>
      <c r="Y47" s="14">
        <v>0</v>
      </c>
    </row>
    <row r="48" spans="1:25" ht="12.75">
      <c r="A48" s="8">
        <f t="shared" si="2"/>
        <v>28</v>
      </c>
      <c r="B48" s="14" t="s">
        <v>36</v>
      </c>
      <c r="C48" s="14">
        <v>300000</v>
      </c>
      <c r="D48" s="14">
        <v>300000</v>
      </c>
      <c r="E48" s="16"/>
      <c r="F48" s="14">
        <v>300000</v>
      </c>
      <c r="G48" s="14">
        <v>300000</v>
      </c>
      <c r="H48" s="16"/>
      <c r="I48" s="14">
        <v>300000</v>
      </c>
      <c r="J48" s="14">
        <v>300000</v>
      </c>
      <c r="K48" s="16"/>
      <c r="L48" s="14">
        <v>0</v>
      </c>
      <c r="M48" s="14">
        <v>0</v>
      </c>
      <c r="N48" s="16"/>
      <c r="O48" s="14">
        <v>0</v>
      </c>
      <c r="P48" s="14">
        <v>0</v>
      </c>
      <c r="R48" s="14">
        <v>0</v>
      </c>
      <c r="S48" s="14">
        <v>0</v>
      </c>
      <c r="U48" s="14">
        <v>0</v>
      </c>
      <c r="V48" s="14">
        <v>0</v>
      </c>
      <c r="X48" s="14">
        <v>0</v>
      </c>
      <c r="Y48" s="14">
        <v>0</v>
      </c>
    </row>
    <row r="49" spans="1:25" ht="12.75">
      <c r="A49" s="8">
        <f t="shared" si="2"/>
        <v>29</v>
      </c>
      <c r="B49" s="14" t="s">
        <v>74</v>
      </c>
      <c r="C49" s="14">
        <v>1710200</v>
      </c>
      <c r="D49" s="14">
        <v>1710200</v>
      </c>
      <c r="E49" s="16"/>
      <c r="F49" s="14">
        <v>1710200</v>
      </c>
      <c r="G49" s="14">
        <v>1710200</v>
      </c>
      <c r="H49" s="16"/>
      <c r="I49" s="14">
        <v>1710200</v>
      </c>
      <c r="J49" s="14">
        <v>1710200</v>
      </c>
      <c r="K49" s="16"/>
      <c r="L49" s="14">
        <v>0</v>
      </c>
      <c r="M49" s="14">
        <v>0</v>
      </c>
      <c r="N49" s="16"/>
      <c r="O49" s="14">
        <v>0</v>
      </c>
      <c r="P49" s="14">
        <v>0</v>
      </c>
      <c r="R49" s="14">
        <v>0</v>
      </c>
      <c r="S49" s="14">
        <v>0</v>
      </c>
      <c r="U49" s="14">
        <v>0</v>
      </c>
      <c r="V49" s="14">
        <v>0</v>
      </c>
      <c r="X49" s="14">
        <v>0</v>
      </c>
      <c r="Y49" s="14">
        <v>0</v>
      </c>
    </row>
    <row r="50" spans="1:25" ht="12.75">
      <c r="A50" s="8">
        <f t="shared" si="2"/>
        <v>30</v>
      </c>
      <c r="B50" s="14" t="s">
        <v>40</v>
      </c>
      <c r="C50" s="14">
        <v>1000000</v>
      </c>
      <c r="D50" s="14">
        <v>1000000</v>
      </c>
      <c r="E50" s="16"/>
      <c r="F50" s="14">
        <v>1000000</v>
      </c>
      <c r="G50" s="14">
        <v>1000000</v>
      </c>
      <c r="H50" s="16"/>
      <c r="I50" s="14">
        <v>1000000</v>
      </c>
      <c r="J50" s="14">
        <v>1000000</v>
      </c>
      <c r="K50" s="16"/>
      <c r="L50" s="14">
        <v>0</v>
      </c>
      <c r="M50" s="14">
        <v>0</v>
      </c>
      <c r="N50" s="16"/>
      <c r="O50" s="14">
        <v>0</v>
      </c>
      <c r="P50" s="14">
        <v>0</v>
      </c>
      <c r="R50" s="14">
        <v>0</v>
      </c>
      <c r="S50" s="14">
        <v>0</v>
      </c>
      <c r="U50" s="14">
        <v>0</v>
      </c>
      <c r="V50" s="14">
        <v>0</v>
      </c>
      <c r="X50" s="14">
        <v>0</v>
      </c>
      <c r="Y50" s="14">
        <v>0</v>
      </c>
    </row>
    <row r="51" spans="1:25" ht="12.75">
      <c r="A51" s="8">
        <f t="shared" si="2"/>
        <v>31</v>
      </c>
      <c r="B51" s="14" t="s">
        <v>41</v>
      </c>
      <c r="C51" s="14">
        <v>1000000</v>
      </c>
      <c r="D51" s="14">
        <v>1000000</v>
      </c>
      <c r="E51" s="16"/>
      <c r="F51" s="14">
        <v>1000000</v>
      </c>
      <c r="G51" s="14">
        <v>1000000</v>
      </c>
      <c r="H51" s="16"/>
      <c r="I51" s="14">
        <v>1000000</v>
      </c>
      <c r="J51" s="14">
        <v>1000000</v>
      </c>
      <c r="K51" s="16"/>
      <c r="L51" s="14">
        <v>0</v>
      </c>
      <c r="M51" s="14">
        <v>0</v>
      </c>
      <c r="N51" s="16"/>
      <c r="O51" s="14">
        <v>0</v>
      </c>
      <c r="P51" s="14">
        <v>0</v>
      </c>
      <c r="R51" s="14">
        <v>0</v>
      </c>
      <c r="S51" s="14">
        <v>0</v>
      </c>
      <c r="U51" s="14">
        <v>0</v>
      </c>
      <c r="V51" s="14">
        <v>0</v>
      </c>
      <c r="X51" s="14">
        <v>0</v>
      </c>
      <c r="Y51" s="14">
        <v>0</v>
      </c>
    </row>
    <row r="52" spans="1:25" ht="12.75">
      <c r="A52" s="8">
        <f t="shared" si="2"/>
        <v>32</v>
      </c>
      <c r="B52" s="14" t="s">
        <v>42</v>
      </c>
      <c r="C52" s="14">
        <v>1000000</v>
      </c>
      <c r="D52" s="14">
        <v>1000000</v>
      </c>
      <c r="E52" s="16"/>
      <c r="F52" s="14">
        <v>1000000</v>
      </c>
      <c r="G52" s="14">
        <v>1000000</v>
      </c>
      <c r="H52" s="16"/>
      <c r="I52" s="14">
        <v>1000000</v>
      </c>
      <c r="J52" s="14">
        <v>1000000</v>
      </c>
      <c r="K52" s="16"/>
      <c r="L52" s="14">
        <v>0</v>
      </c>
      <c r="M52" s="14">
        <v>0</v>
      </c>
      <c r="N52" s="16"/>
      <c r="O52" s="14">
        <v>0</v>
      </c>
      <c r="P52" s="14">
        <v>0</v>
      </c>
      <c r="R52" s="14">
        <v>0</v>
      </c>
      <c r="S52" s="14">
        <v>0</v>
      </c>
      <c r="U52" s="14">
        <v>0</v>
      </c>
      <c r="V52" s="14">
        <v>0</v>
      </c>
      <c r="X52" s="14">
        <v>0</v>
      </c>
      <c r="Y52" s="14">
        <v>0</v>
      </c>
    </row>
    <row r="53" spans="1:25" ht="11.25" customHeight="1">
      <c r="A53" s="8"/>
      <c r="B53" s="22" t="s">
        <v>2</v>
      </c>
      <c r="C53" s="23">
        <f>SUM(C43:C52)</f>
        <v>44949178</v>
      </c>
      <c r="D53" s="23">
        <f>SUM(D43:D52)</f>
        <v>44949178</v>
      </c>
      <c r="E53" s="16"/>
      <c r="F53" s="23">
        <f>SUM(F43:F52)</f>
        <v>44949178</v>
      </c>
      <c r="G53" s="23">
        <f>SUM(G43:G52)</f>
        <v>44949178</v>
      </c>
      <c r="H53" s="16"/>
      <c r="I53" s="23">
        <f>SUM(I43:I52)</f>
        <v>44949178</v>
      </c>
      <c r="J53" s="23">
        <f>SUM(J43:J52)</f>
        <v>44949178</v>
      </c>
      <c r="K53" s="16"/>
      <c r="L53" s="23">
        <f>SUM(L43:L52)</f>
        <v>37438978</v>
      </c>
      <c r="M53" s="23">
        <f>SUM(M43:M52)</f>
        <v>37438978</v>
      </c>
      <c r="N53" s="16"/>
      <c r="O53" s="23">
        <f>SUM(O43:O52)</f>
        <v>37438978</v>
      </c>
      <c r="P53" s="23">
        <f>SUM(P43:P52)</f>
        <v>37438978</v>
      </c>
      <c r="R53" s="23">
        <f>SUM(R43:R52)</f>
        <v>37438978</v>
      </c>
      <c r="S53" s="23">
        <f>SUM(S43:S52)</f>
        <v>37438978</v>
      </c>
      <c r="U53" s="23">
        <f>SUM(U43:U52)</f>
        <v>37438978</v>
      </c>
      <c r="V53" s="23">
        <f>SUM(V43:V52)</f>
        <v>37438978</v>
      </c>
      <c r="X53" s="23">
        <f>SUM(X43:X52)</f>
        <v>37438978</v>
      </c>
      <c r="Y53" s="23">
        <f>SUM(Y43:Y52)</f>
        <v>37438978</v>
      </c>
    </row>
    <row r="54" spans="1:25" ht="7.5" customHeight="1">
      <c r="A54" s="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R54" s="16"/>
      <c r="S54" s="16"/>
      <c r="U54" s="16"/>
      <c r="V54" s="16"/>
      <c r="X54" s="16"/>
      <c r="Y54" s="16"/>
    </row>
    <row r="55" spans="1:25" ht="12.75">
      <c r="A55" s="8"/>
      <c r="B55" s="21" t="s">
        <v>7</v>
      </c>
      <c r="C55" s="14"/>
      <c r="D55" s="14"/>
      <c r="E55" s="16"/>
      <c r="F55" s="14"/>
      <c r="G55" s="14"/>
      <c r="H55" s="16"/>
      <c r="I55" s="14"/>
      <c r="J55" s="14"/>
      <c r="K55" s="16"/>
      <c r="L55" s="14"/>
      <c r="M55" s="14"/>
      <c r="N55" s="16"/>
      <c r="O55" s="14"/>
      <c r="P55" s="14"/>
      <c r="R55" s="14"/>
      <c r="S55" s="14"/>
      <c r="U55" s="14"/>
      <c r="V55" s="14"/>
      <c r="X55" s="14"/>
      <c r="Y55" s="14"/>
    </row>
    <row r="56" spans="1:25" ht="12.75">
      <c r="A56" s="8">
        <f>+A52+1</f>
        <v>33</v>
      </c>
      <c r="B56" s="14" t="s">
        <v>81</v>
      </c>
      <c r="C56" s="14">
        <v>21180273</v>
      </c>
      <c r="D56" s="14">
        <v>21180273</v>
      </c>
      <c r="E56" s="16"/>
      <c r="F56" s="14">
        <v>21180273</v>
      </c>
      <c r="G56" s="14">
        <v>21180273</v>
      </c>
      <c r="H56" s="16"/>
      <c r="I56" s="14">
        <v>21180273</v>
      </c>
      <c r="J56" s="14">
        <v>21180273</v>
      </c>
      <c r="K56" s="16"/>
      <c r="L56" s="14">
        <v>21180273</v>
      </c>
      <c r="M56" s="14">
        <v>21180273</v>
      </c>
      <c r="N56" s="16"/>
      <c r="O56" s="14">
        <f>21180273/2</f>
        <v>10590136.5</v>
      </c>
      <c r="P56" s="14">
        <f>21180273/2</f>
        <v>10590136.5</v>
      </c>
      <c r="R56" s="14">
        <f>21180273/2</f>
        <v>10590136.5</v>
      </c>
      <c r="S56" s="14">
        <f>21180273/2</f>
        <v>10590136.5</v>
      </c>
      <c r="U56" s="14">
        <f>21180273/2</f>
        <v>10590136.5</v>
      </c>
      <c r="V56" s="14">
        <f>21180273/2</f>
        <v>10590136.5</v>
      </c>
      <c r="X56" s="14">
        <f>21180273/2</f>
        <v>10590136.5</v>
      </c>
      <c r="Y56" s="14">
        <f>21180273/2</f>
        <v>10590136.5</v>
      </c>
    </row>
    <row r="57" spans="1:25" ht="12.75">
      <c r="A57" s="8">
        <f>+A56+1</f>
        <v>34</v>
      </c>
      <c r="B57" s="14" t="s">
        <v>22</v>
      </c>
      <c r="C57" s="15">
        <v>40000000</v>
      </c>
      <c r="D57" s="15">
        <v>40000000</v>
      </c>
      <c r="E57" s="16"/>
      <c r="F57" s="15">
        <v>40000000</v>
      </c>
      <c r="G57" s="15">
        <v>40000000</v>
      </c>
      <c r="H57" s="16"/>
      <c r="I57" s="15">
        <v>40000000</v>
      </c>
      <c r="J57" s="15">
        <v>40000000</v>
      </c>
      <c r="K57" s="16"/>
      <c r="L57" s="15">
        <v>40000000</v>
      </c>
      <c r="M57" s="15">
        <v>40000000</v>
      </c>
      <c r="N57" s="16"/>
      <c r="O57" s="15">
        <v>40000000</v>
      </c>
      <c r="P57" s="15">
        <v>40000000</v>
      </c>
      <c r="R57" s="15">
        <v>40000000</v>
      </c>
      <c r="S57" s="15">
        <v>40000000</v>
      </c>
      <c r="U57" s="15">
        <v>40000000</v>
      </c>
      <c r="V57" s="15">
        <v>40000000</v>
      </c>
      <c r="X57" s="15">
        <v>40000000</v>
      </c>
      <c r="Y57" s="15">
        <v>40000000</v>
      </c>
    </row>
    <row r="58" spans="1:25" ht="12.75">
      <c r="A58" s="8">
        <f aca="true" t="shared" si="3" ref="A58:A66">+A57+1</f>
        <v>35</v>
      </c>
      <c r="B58" s="14" t="s">
        <v>60</v>
      </c>
      <c r="C58" s="14">
        <v>10000000</v>
      </c>
      <c r="D58" s="14">
        <v>10000000</v>
      </c>
      <c r="E58" s="16"/>
      <c r="F58" s="14">
        <v>10000000</v>
      </c>
      <c r="G58" s="14">
        <v>10000000</v>
      </c>
      <c r="H58" s="16"/>
      <c r="I58" s="14">
        <v>10000000</v>
      </c>
      <c r="J58" s="14">
        <v>10000000</v>
      </c>
      <c r="K58" s="16"/>
      <c r="L58" s="14">
        <v>10000000</v>
      </c>
      <c r="M58" s="14">
        <v>10000000</v>
      </c>
      <c r="N58" s="16"/>
      <c r="O58" s="14">
        <v>10000000</v>
      </c>
      <c r="P58" s="14">
        <v>10000000</v>
      </c>
      <c r="R58" s="14">
        <v>10000000</v>
      </c>
      <c r="S58" s="14">
        <v>10000000</v>
      </c>
      <c r="U58" s="14">
        <v>10000000</v>
      </c>
      <c r="V58" s="14">
        <v>10000000</v>
      </c>
      <c r="X58" s="14">
        <v>10000000</v>
      </c>
      <c r="Y58" s="14">
        <v>10000000</v>
      </c>
    </row>
    <row r="59" spans="1:25" ht="12.75">
      <c r="A59" s="8">
        <f t="shared" si="3"/>
        <v>36</v>
      </c>
      <c r="B59" s="14" t="s">
        <v>26</v>
      </c>
      <c r="C59" s="14">
        <v>17242500</v>
      </c>
      <c r="D59" s="14">
        <v>17242500</v>
      </c>
      <c r="E59" s="16"/>
      <c r="F59" s="14">
        <v>17242500</v>
      </c>
      <c r="G59" s="14">
        <v>17242500</v>
      </c>
      <c r="H59" s="16"/>
      <c r="I59" s="14">
        <v>17242500</v>
      </c>
      <c r="J59" s="14">
        <v>17242500</v>
      </c>
      <c r="K59" s="16"/>
      <c r="L59" s="14">
        <v>17242500</v>
      </c>
      <c r="M59" s="14">
        <v>17242500</v>
      </c>
      <c r="N59" s="16"/>
      <c r="O59" s="14">
        <f>17242500/2</f>
        <v>8621250</v>
      </c>
      <c r="P59" s="14">
        <f>17242500/2</f>
        <v>8621250</v>
      </c>
      <c r="R59" s="14">
        <f>17242500/2</f>
        <v>8621250</v>
      </c>
      <c r="S59" s="14">
        <f>17242500/2</f>
        <v>8621250</v>
      </c>
      <c r="U59" s="14">
        <f>17242500/2</f>
        <v>8621250</v>
      </c>
      <c r="V59" s="14">
        <f>17242500/2</f>
        <v>8621250</v>
      </c>
      <c r="X59" s="14">
        <f>17242500/2</f>
        <v>8621250</v>
      </c>
      <c r="Y59" s="14">
        <f>17242500/2</f>
        <v>8621250</v>
      </c>
    </row>
    <row r="60" spans="1:25" ht="12.75">
      <c r="A60" s="8">
        <f t="shared" si="3"/>
        <v>37</v>
      </c>
      <c r="B60" s="14" t="s">
        <v>29</v>
      </c>
      <c r="C60" s="14">
        <v>2300000</v>
      </c>
      <c r="D60" s="14">
        <v>2300000</v>
      </c>
      <c r="E60" s="16"/>
      <c r="F60" s="14">
        <v>2300000</v>
      </c>
      <c r="G60" s="14">
        <v>2300000</v>
      </c>
      <c r="H60" s="16"/>
      <c r="I60" s="14">
        <v>2300000</v>
      </c>
      <c r="J60" s="14">
        <v>2300000</v>
      </c>
      <c r="K60" s="16"/>
      <c r="L60" s="14">
        <v>2300000</v>
      </c>
      <c r="M60" s="14">
        <v>2300000</v>
      </c>
      <c r="N60" s="16"/>
      <c r="O60" s="14">
        <v>0</v>
      </c>
      <c r="P60" s="14">
        <v>0</v>
      </c>
      <c r="R60" s="14">
        <v>0</v>
      </c>
      <c r="S60" s="14">
        <v>0</v>
      </c>
      <c r="U60" s="14">
        <v>0</v>
      </c>
      <c r="V60" s="14">
        <v>0</v>
      </c>
      <c r="X60" s="14">
        <v>0</v>
      </c>
      <c r="Y60" s="14">
        <v>0</v>
      </c>
    </row>
    <row r="61" spans="1:25" ht="12.75">
      <c r="A61" s="8">
        <f t="shared" si="3"/>
        <v>38</v>
      </c>
      <c r="B61" s="14" t="s">
        <v>31</v>
      </c>
      <c r="C61" s="14">
        <v>2088000</v>
      </c>
      <c r="D61" s="14">
        <v>2088000</v>
      </c>
      <c r="E61" s="16"/>
      <c r="F61" s="14">
        <v>2088000</v>
      </c>
      <c r="G61" s="14">
        <v>2088000</v>
      </c>
      <c r="H61" s="16"/>
      <c r="I61" s="14">
        <v>2088000</v>
      </c>
      <c r="J61" s="14">
        <v>2088000</v>
      </c>
      <c r="K61" s="16"/>
      <c r="L61" s="14">
        <v>2088000</v>
      </c>
      <c r="M61" s="14">
        <v>2088000</v>
      </c>
      <c r="N61" s="16"/>
      <c r="O61" s="14">
        <v>0</v>
      </c>
      <c r="P61" s="14">
        <v>0</v>
      </c>
      <c r="R61" s="14">
        <v>0</v>
      </c>
      <c r="S61" s="14">
        <v>0</v>
      </c>
      <c r="U61" s="14">
        <v>0</v>
      </c>
      <c r="V61" s="14">
        <v>0</v>
      </c>
      <c r="X61" s="14">
        <v>0</v>
      </c>
      <c r="Y61" s="14">
        <v>0</v>
      </c>
    </row>
    <row r="62" spans="1:25" ht="12.75">
      <c r="A62" s="8">
        <f t="shared" si="3"/>
        <v>39</v>
      </c>
      <c r="B62" s="14" t="s">
        <v>34</v>
      </c>
      <c r="C62" s="14">
        <v>2270726</v>
      </c>
      <c r="D62" s="14">
        <v>2270726</v>
      </c>
      <c r="E62" s="16"/>
      <c r="F62" s="14">
        <v>2270726</v>
      </c>
      <c r="G62" s="14">
        <v>2270726</v>
      </c>
      <c r="H62" s="16"/>
      <c r="I62" s="14">
        <v>2270726</v>
      </c>
      <c r="J62" s="14">
        <v>2270726</v>
      </c>
      <c r="K62" s="16"/>
      <c r="L62" s="14">
        <v>2270726</v>
      </c>
      <c r="M62" s="14">
        <v>2270726</v>
      </c>
      <c r="N62" s="16"/>
      <c r="O62" s="14">
        <v>0</v>
      </c>
      <c r="P62" s="14">
        <v>0</v>
      </c>
      <c r="R62" s="14">
        <v>0</v>
      </c>
      <c r="S62" s="14">
        <v>0</v>
      </c>
      <c r="U62" s="14">
        <v>0</v>
      </c>
      <c r="V62" s="14">
        <v>0</v>
      </c>
      <c r="X62" s="14">
        <v>0</v>
      </c>
      <c r="Y62" s="14">
        <v>0</v>
      </c>
    </row>
    <row r="63" spans="1:25" ht="12.75">
      <c r="A63" s="8">
        <f t="shared" si="3"/>
        <v>40</v>
      </c>
      <c r="B63" s="14" t="s">
        <v>30</v>
      </c>
      <c r="C63" s="14">
        <v>3380000</v>
      </c>
      <c r="D63" s="14">
        <v>3380000</v>
      </c>
      <c r="E63" s="16"/>
      <c r="F63" s="14">
        <v>3380000</v>
      </c>
      <c r="G63" s="14">
        <v>3380000</v>
      </c>
      <c r="H63" s="16"/>
      <c r="I63" s="14">
        <v>3380000</v>
      </c>
      <c r="J63" s="14">
        <v>3380000</v>
      </c>
      <c r="K63" s="16"/>
      <c r="L63" s="14">
        <v>0</v>
      </c>
      <c r="M63" s="14">
        <v>0</v>
      </c>
      <c r="N63" s="16"/>
      <c r="O63" s="14">
        <v>0</v>
      </c>
      <c r="P63" s="14">
        <v>0</v>
      </c>
      <c r="R63" s="14">
        <v>0</v>
      </c>
      <c r="S63" s="14">
        <v>0</v>
      </c>
      <c r="U63" s="14">
        <v>0</v>
      </c>
      <c r="V63" s="14">
        <v>0</v>
      </c>
      <c r="X63" s="14">
        <v>0</v>
      </c>
      <c r="Y63" s="14">
        <v>0</v>
      </c>
    </row>
    <row r="64" spans="1:25" ht="12.75">
      <c r="A64" s="8">
        <f t="shared" si="3"/>
        <v>41</v>
      </c>
      <c r="B64" s="14" t="s">
        <v>62</v>
      </c>
      <c r="C64" s="14">
        <v>3300000</v>
      </c>
      <c r="D64" s="14">
        <v>3300000</v>
      </c>
      <c r="E64" s="16"/>
      <c r="F64" s="14">
        <v>3300000</v>
      </c>
      <c r="G64" s="14">
        <v>3300000</v>
      </c>
      <c r="H64" s="16"/>
      <c r="I64" s="14">
        <v>3300000</v>
      </c>
      <c r="J64" s="14">
        <v>3300000</v>
      </c>
      <c r="K64" s="16"/>
      <c r="L64" s="14">
        <v>0</v>
      </c>
      <c r="M64" s="14">
        <v>0</v>
      </c>
      <c r="N64" s="16"/>
      <c r="O64" s="14">
        <v>0</v>
      </c>
      <c r="P64" s="14">
        <v>0</v>
      </c>
      <c r="R64" s="14">
        <v>0</v>
      </c>
      <c r="S64" s="14">
        <v>0</v>
      </c>
      <c r="U64" s="14">
        <v>0</v>
      </c>
      <c r="V64" s="14">
        <v>0</v>
      </c>
      <c r="X64" s="14">
        <v>0</v>
      </c>
      <c r="Y64" s="14">
        <v>0</v>
      </c>
    </row>
    <row r="65" spans="1:25" ht="12.75">
      <c r="A65" s="8">
        <f t="shared" si="3"/>
        <v>42</v>
      </c>
      <c r="B65" s="14" t="s">
        <v>75</v>
      </c>
      <c r="C65" s="14">
        <v>3500000</v>
      </c>
      <c r="D65" s="14">
        <v>3500000</v>
      </c>
      <c r="E65" s="16"/>
      <c r="F65" s="14">
        <v>3500000</v>
      </c>
      <c r="G65" s="14">
        <v>3500000</v>
      </c>
      <c r="H65" s="16"/>
      <c r="I65" s="14">
        <v>3500000</v>
      </c>
      <c r="J65" s="14">
        <v>3500000</v>
      </c>
      <c r="K65" s="16"/>
      <c r="L65" s="14">
        <v>0</v>
      </c>
      <c r="M65" s="14">
        <v>0</v>
      </c>
      <c r="N65" s="16"/>
      <c r="O65" s="14">
        <v>0</v>
      </c>
      <c r="P65" s="14">
        <v>0</v>
      </c>
      <c r="R65" s="14">
        <v>0</v>
      </c>
      <c r="S65" s="14">
        <v>0</v>
      </c>
      <c r="U65" s="14">
        <v>0</v>
      </c>
      <c r="V65" s="14">
        <v>0</v>
      </c>
      <c r="X65" s="14">
        <v>0</v>
      </c>
      <c r="Y65" s="14">
        <v>0</v>
      </c>
    </row>
    <row r="66" spans="1:25" ht="12.75">
      <c r="A66" s="8">
        <f t="shared" si="3"/>
        <v>43</v>
      </c>
      <c r="B66" s="14" t="s">
        <v>69</v>
      </c>
      <c r="C66" s="14">
        <v>1850000</v>
      </c>
      <c r="D66" s="14">
        <v>1850000</v>
      </c>
      <c r="E66" s="16"/>
      <c r="F66" s="14">
        <v>1850000</v>
      </c>
      <c r="G66" s="14">
        <v>1850000</v>
      </c>
      <c r="H66" s="16"/>
      <c r="I66" s="14">
        <v>1850000</v>
      </c>
      <c r="J66" s="14">
        <v>1850000</v>
      </c>
      <c r="K66" s="16"/>
      <c r="L66" s="14">
        <v>0</v>
      </c>
      <c r="M66" s="14">
        <v>0</v>
      </c>
      <c r="N66" s="16"/>
      <c r="O66" s="14">
        <v>0</v>
      </c>
      <c r="P66" s="14">
        <v>0</v>
      </c>
      <c r="R66" s="14">
        <v>0</v>
      </c>
      <c r="S66" s="14">
        <v>0</v>
      </c>
      <c r="U66" s="14">
        <v>0</v>
      </c>
      <c r="V66" s="14">
        <v>0</v>
      </c>
      <c r="X66" s="14">
        <v>0</v>
      </c>
      <c r="Y66" s="14">
        <v>0</v>
      </c>
    </row>
    <row r="67" spans="1:25" ht="12.75">
      <c r="A67" s="8"/>
      <c r="B67" s="14"/>
      <c r="C67" s="23">
        <f>SUM(C56:C66)</f>
        <v>107111499</v>
      </c>
      <c r="D67" s="23">
        <f>SUM(D56:D66)</f>
        <v>107111499</v>
      </c>
      <c r="E67" s="16"/>
      <c r="F67" s="23">
        <f>SUM(F56:F66)</f>
        <v>107111499</v>
      </c>
      <c r="G67" s="23">
        <f>SUM(G56:G66)</f>
        <v>107111499</v>
      </c>
      <c r="H67" s="16"/>
      <c r="I67" s="23">
        <f>SUM(I56:I66)</f>
        <v>107111499</v>
      </c>
      <c r="J67" s="23">
        <f>SUM(J56:J66)</f>
        <v>107111499</v>
      </c>
      <c r="K67" s="16"/>
      <c r="L67" s="23">
        <f>SUM(L56:L66)</f>
        <v>95081499</v>
      </c>
      <c r="M67" s="23">
        <f>SUM(M56:M66)</f>
        <v>95081499</v>
      </c>
      <c r="N67" s="16"/>
      <c r="O67" s="23">
        <f>SUM(O56:O66)</f>
        <v>69211386.5</v>
      </c>
      <c r="P67" s="23">
        <f>SUM(P56:P66)</f>
        <v>69211386.5</v>
      </c>
      <c r="R67" s="23">
        <f>SUM(R56:R66)</f>
        <v>69211386.5</v>
      </c>
      <c r="S67" s="23">
        <f>SUM(S56:S66)</f>
        <v>69211386.5</v>
      </c>
      <c r="U67" s="23">
        <f>SUM(U56:U66)</f>
        <v>69211386.5</v>
      </c>
      <c r="V67" s="23">
        <f>SUM(V56:V66)</f>
        <v>69211386.5</v>
      </c>
      <c r="X67" s="23">
        <f>SUM(X56:X66)</f>
        <v>69211386.5</v>
      </c>
      <c r="Y67" s="23">
        <f>SUM(Y56:Y66)</f>
        <v>69211386.5</v>
      </c>
    </row>
    <row r="68" spans="1:25" ht="12.75">
      <c r="A68" s="8"/>
      <c r="B68" s="14"/>
      <c r="C68" s="14"/>
      <c r="D68" s="14"/>
      <c r="E68" s="16"/>
      <c r="F68" s="14"/>
      <c r="G68" s="14"/>
      <c r="H68" s="16"/>
      <c r="I68" s="14"/>
      <c r="J68" s="14"/>
      <c r="K68" s="16"/>
      <c r="L68" s="14"/>
      <c r="M68" s="14"/>
      <c r="N68" s="16"/>
      <c r="O68" s="14"/>
      <c r="P68" s="14"/>
      <c r="R68" s="14"/>
      <c r="S68" s="14"/>
      <c r="U68" s="14"/>
      <c r="V68" s="14"/>
      <c r="X68" s="14"/>
      <c r="Y68" s="14"/>
    </row>
    <row r="69" spans="1:25" ht="12.75">
      <c r="A69" s="8"/>
      <c r="B69" s="21" t="s">
        <v>52</v>
      </c>
      <c r="C69" s="14"/>
      <c r="D69" s="14"/>
      <c r="E69" s="16"/>
      <c r="F69" s="14"/>
      <c r="G69" s="14"/>
      <c r="H69" s="16"/>
      <c r="I69" s="14"/>
      <c r="J69" s="14"/>
      <c r="K69" s="16"/>
      <c r="L69" s="14"/>
      <c r="M69" s="14"/>
      <c r="N69" s="16"/>
      <c r="O69" s="14"/>
      <c r="P69" s="14"/>
      <c r="R69" s="14"/>
      <c r="S69" s="14"/>
      <c r="U69" s="14"/>
      <c r="V69" s="14"/>
      <c r="X69" s="14"/>
      <c r="Y69" s="14"/>
    </row>
    <row r="70" spans="1:25" ht="12.75">
      <c r="A70" s="8">
        <f>+A66+1</f>
        <v>44</v>
      </c>
      <c r="B70" s="14" t="s">
        <v>76</v>
      </c>
      <c r="C70" s="14">
        <v>900000</v>
      </c>
      <c r="D70" s="14">
        <v>900000</v>
      </c>
      <c r="E70" s="16"/>
      <c r="F70" s="14">
        <v>900000</v>
      </c>
      <c r="G70" s="14">
        <v>900000</v>
      </c>
      <c r="H70" s="16"/>
      <c r="I70" s="14">
        <v>900000</v>
      </c>
      <c r="J70" s="14">
        <v>900000</v>
      </c>
      <c r="K70" s="16"/>
      <c r="L70" s="14">
        <v>900000</v>
      </c>
      <c r="M70" s="14">
        <v>900000</v>
      </c>
      <c r="N70" s="16"/>
      <c r="O70" s="14">
        <v>550000</v>
      </c>
      <c r="P70" s="14">
        <v>550000</v>
      </c>
      <c r="R70" s="14">
        <v>550000</v>
      </c>
      <c r="S70" s="14">
        <v>550000</v>
      </c>
      <c r="U70" s="14">
        <v>550000</v>
      </c>
      <c r="V70" s="14">
        <v>550000</v>
      </c>
      <c r="X70" s="14">
        <v>550000</v>
      </c>
      <c r="Y70" s="14">
        <v>550000</v>
      </c>
    </row>
    <row r="71" spans="1:25" ht="12.75">
      <c r="A71" s="8">
        <f>+A70+1</f>
        <v>45</v>
      </c>
      <c r="B71" s="14" t="s">
        <v>32</v>
      </c>
      <c r="C71" s="14">
        <v>1341000</v>
      </c>
      <c r="D71" s="14">
        <v>1341000</v>
      </c>
      <c r="E71" s="16"/>
      <c r="F71" s="14">
        <v>1341000</v>
      </c>
      <c r="G71" s="14">
        <v>1341000</v>
      </c>
      <c r="H71" s="16"/>
      <c r="I71" s="14">
        <v>1341000</v>
      </c>
      <c r="J71" s="14">
        <v>1341000</v>
      </c>
      <c r="K71" s="16"/>
      <c r="L71" s="14">
        <v>1341000</v>
      </c>
      <c r="M71" s="14">
        <v>1341000</v>
      </c>
      <c r="N71" s="16"/>
      <c r="O71" s="14">
        <v>0</v>
      </c>
      <c r="P71" s="14">
        <v>0</v>
      </c>
      <c r="R71" s="14">
        <v>0</v>
      </c>
      <c r="S71" s="14">
        <v>0</v>
      </c>
      <c r="U71" s="14">
        <v>0</v>
      </c>
      <c r="V71" s="14">
        <v>0</v>
      </c>
      <c r="X71" s="14">
        <v>0</v>
      </c>
      <c r="Y71" s="14">
        <v>0</v>
      </c>
    </row>
    <row r="72" spans="1:25" ht="12.75">
      <c r="A72" s="8">
        <f aca="true" t="shared" si="4" ref="A72:A79">+A71+1</f>
        <v>46</v>
      </c>
      <c r="B72" s="14" t="s">
        <v>44</v>
      </c>
      <c r="C72" s="14">
        <v>1625918</v>
      </c>
      <c r="D72" s="14">
        <v>1625918</v>
      </c>
      <c r="E72" s="16"/>
      <c r="F72" s="14">
        <v>1625918</v>
      </c>
      <c r="G72" s="14">
        <v>1625918</v>
      </c>
      <c r="H72" s="16"/>
      <c r="I72" s="14">
        <v>1625918</v>
      </c>
      <c r="J72" s="14">
        <v>1625918</v>
      </c>
      <c r="K72" s="16"/>
      <c r="L72" s="14">
        <v>1625918</v>
      </c>
      <c r="M72" s="14">
        <v>1625918</v>
      </c>
      <c r="N72" s="16"/>
      <c r="O72" s="14">
        <v>0</v>
      </c>
      <c r="P72" s="14">
        <v>0</v>
      </c>
      <c r="R72" s="14">
        <v>0</v>
      </c>
      <c r="S72" s="14">
        <v>0</v>
      </c>
      <c r="U72" s="14">
        <v>0</v>
      </c>
      <c r="V72" s="14">
        <v>0</v>
      </c>
      <c r="X72" s="14">
        <v>0</v>
      </c>
      <c r="Y72" s="14">
        <v>0</v>
      </c>
    </row>
    <row r="73" spans="1:25" ht="12.75">
      <c r="A73" s="8">
        <f t="shared" si="4"/>
        <v>47</v>
      </c>
      <c r="B73" s="14" t="s">
        <v>38</v>
      </c>
      <c r="C73" s="14">
        <v>347000</v>
      </c>
      <c r="D73" s="14">
        <v>347000</v>
      </c>
      <c r="E73" s="16"/>
      <c r="F73" s="14">
        <v>347000</v>
      </c>
      <c r="G73" s="14">
        <v>347000</v>
      </c>
      <c r="H73" s="16"/>
      <c r="I73" s="14">
        <v>347000</v>
      </c>
      <c r="J73" s="14">
        <v>347000</v>
      </c>
      <c r="K73" s="16"/>
      <c r="L73" s="14">
        <v>347000</v>
      </c>
      <c r="M73" s="14">
        <v>347000</v>
      </c>
      <c r="N73" s="16"/>
      <c r="O73" s="14">
        <v>0</v>
      </c>
      <c r="P73" s="14">
        <v>0</v>
      </c>
      <c r="R73" s="14">
        <v>0</v>
      </c>
      <c r="S73" s="14">
        <v>0</v>
      </c>
      <c r="U73" s="14">
        <v>0</v>
      </c>
      <c r="V73" s="14">
        <v>0</v>
      </c>
      <c r="X73" s="14">
        <v>0</v>
      </c>
      <c r="Y73" s="14">
        <v>0</v>
      </c>
    </row>
    <row r="74" spans="1:25" ht="12.75">
      <c r="A74" s="8">
        <f t="shared" si="4"/>
        <v>48</v>
      </c>
      <c r="B74" s="14" t="s">
        <v>28</v>
      </c>
      <c r="C74" s="14">
        <v>3000000</v>
      </c>
      <c r="D74" s="14">
        <v>3000000</v>
      </c>
      <c r="E74" s="16"/>
      <c r="F74" s="14">
        <v>3000000</v>
      </c>
      <c r="G74" s="14">
        <v>3000000</v>
      </c>
      <c r="H74" s="16"/>
      <c r="I74" s="14">
        <v>0</v>
      </c>
      <c r="J74" s="14">
        <v>0</v>
      </c>
      <c r="K74" s="16"/>
      <c r="L74" s="14">
        <v>0</v>
      </c>
      <c r="M74" s="14">
        <v>0</v>
      </c>
      <c r="N74" s="16"/>
      <c r="O74" s="14">
        <v>0</v>
      </c>
      <c r="P74" s="14">
        <v>0</v>
      </c>
      <c r="R74" s="14">
        <v>0</v>
      </c>
      <c r="S74" s="14">
        <v>0</v>
      </c>
      <c r="U74" s="14">
        <v>0</v>
      </c>
      <c r="V74" s="14">
        <v>0</v>
      </c>
      <c r="X74" s="14">
        <v>0</v>
      </c>
      <c r="Y74" s="14">
        <v>0</v>
      </c>
    </row>
    <row r="75" spans="1:25" ht="12.75">
      <c r="A75" s="8">
        <f t="shared" si="4"/>
        <v>49</v>
      </c>
      <c r="B75" s="14" t="s">
        <v>43</v>
      </c>
      <c r="C75" s="14">
        <v>4879200</v>
      </c>
      <c r="D75" s="14">
        <v>4879200</v>
      </c>
      <c r="E75" s="16"/>
      <c r="F75" s="14">
        <v>4879200</v>
      </c>
      <c r="G75" s="14">
        <v>4879200</v>
      </c>
      <c r="H75" s="16"/>
      <c r="I75" s="14">
        <v>0</v>
      </c>
      <c r="J75" s="14">
        <v>0</v>
      </c>
      <c r="K75" s="16"/>
      <c r="L75" s="14">
        <v>0</v>
      </c>
      <c r="M75" s="14">
        <v>0</v>
      </c>
      <c r="N75" s="16"/>
      <c r="O75" s="14">
        <v>0</v>
      </c>
      <c r="P75" s="14">
        <v>0</v>
      </c>
      <c r="R75" s="14">
        <v>0</v>
      </c>
      <c r="S75" s="14">
        <v>0</v>
      </c>
      <c r="U75" s="14">
        <v>0</v>
      </c>
      <c r="V75" s="14">
        <v>0</v>
      </c>
      <c r="X75" s="14">
        <v>0</v>
      </c>
      <c r="Y75" s="14">
        <v>0</v>
      </c>
    </row>
    <row r="76" spans="1:25" ht="12.75">
      <c r="A76" s="8">
        <f t="shared" si="4"/>
        <v>50</v>
      </c>
      <c r="B76" s="14" t="s">
        <v>45</v>
      </c>
      <c r="C76" s="14">
        <v>1025120</v>
      </c>
      <c r="D76" s="14">
        <v>1025120</v>
      </c>
      <c r="E76" s="16"/>
      <c r="F76" s="14">
        <v>1025120</v>
      </c>
      <c r="G76" s="14">
        <v>1025120</v>
      </c>
      <c r="H76" s="16"/>
      <c r="I76" s="14">
        <v>0</v>
      </c>
      <c r="J76" s="14">
        <v>0</v>
      </c>
      <c r="K76" s="16"/>
      <c r="L76" s="14">
        <v>0</v>
      </c>
      <c r="M76" s="14">
        <v>0</v>
      </c>
      <c r="N76" s="16"/>
      <c r="O76" s="14">
        <v>0</v>
      </c>
      <c r="P76" s="14">
        <v>0</v>
      </c>
      <c r="R76" s="14">
        <v>0</v>
      </c>
      <c r="S76" s="14">
        <v>0</v>
      </c>
      <c r="U76" s="14">
        <v>0</v>
      </c>
      <c r="V76" s="14">
        <v>0</v>
      </c>
      <c r="X76" s="14">
        <v>0</v>
      </c>
      <c r="Y76" s="14">
        <v>0</v>
      </c>
    </row>
    <row r="77" spans="1:25" ht="12.75">
      <c r="A77" s="8">
        <f t="shared" si="4"/>
        <v>51</v>
      </c>
      <c r="B77" s="14" t="s">
        <v>77</v>
      </c>
      <c r="C77" s="14">
        <v>500000</v>
      </c>
      <c r="D77" s="14">
        <v>500000</v>
      </c>
      <c r="E77" s="16"/>
      <c r="F77" s="14">
        <v>500000</v>
      </c>
      <c r="G77" s="14">
        <v>500000</v>
      </c>
      <c r="H77" s="16"/>
      <c r="I77" s="14">
        <v>0</v>
      </c>
      <c r="J77" s="14">
        <v>0</v>
      </c>
      <c r="K77" s="16"/>
      <c r="L77" s="14">
        <v>0</v>
      </c>
      <c r="M77" s="14">
        <v>0</v>
      </c>
      <c r="N77" s="16"/>
      <c r="O77" s="14">
        <v>0</v>
      </c>
      <c r="P77" s="14">
        <v>0</v>
      </c>
      <c r="R77" s="14">
        <v>0</v>
      </c>
      <c r="S77" s="14">
        <v>0</v>
      </c>
      <c r="U77" s="14">
        <v>0</v>
      </c>
      <c r="V77" s="14">
        <v>0</v>
      </c>
      <c r="X77" s="14">
        <v>0</v>
      </c>
      <c r="Y77" s="14">
        <v>0</v>
      </c>
    </row>
    <row r="78" spans="1:25" ht="12.75">
      <c r="A78" s="8">
        <f t="shared" si="4"/>
        <v>52</v>
      </c>
      <c r="B78" s="14" t="s">
        <v>46</v>
      </c>
      <c r="C78" s="14">
        <v>150000</v>
      </c>
      <c r="D78" s="14">
        <v>150000</v>
      </c>
      <c r="E78" s="16"/>
      <c r="F78" s="14">
        <v>150000</v>
      </c>
      <c r="G78" s="14">
        <v>150000</v>
      </c>
      <c r="H78" s="16"/>
      <c r="I78" s="14">
        <v>0</v>
      </c>
      <c r="J78" s="14">
        <v>0</v>
      </c>
      <c r="K78" s="16"/>
      <c r="L78" s="14">
        <v>0</v>
      </c>
      <c r="M78" s="14">
        <v>0</v>
      </c>
      <c r="N78" s="16"/>
      <c r="O78" s="14">
        <v>0</v>
      </c>
      <c r="P78" s="14">
        <v>0</v>
      </c>
      <c r="R78" s="14">
        <v>0</v>
      </c>
      <c r="S78" s="14">
        <v>0</v>
      </c>
      <c r="U78" s="14">
        <v>0</v>
      </c>
      <c r="V78" s="14">
        <v>0</v>
      </c>
      <c r="X78" s="14">
        <v>0</v>
      </c>
      <c r="Y78" s="14">
        <v>0</v>
      </c>
    </row>
    <row r="79" spans="1:25" ht="12.75">
      <c r="A79" s="8">
        <f t="shared" si="4"/>
        <v>53</v>
      </c>
      <c r="B79" s="14" t="s">
        <v>65</v>
      </c>
      <c r="C79" s="14">
        <v>750000</v>
      </c>
      <c r="D79" s="14">
        <v>750000</v>
      </c>
      <c r="E79" s="16"/>
      <c r="F79" s="14">
        <v>750000</v>
      </c>
      <c r="G79" s="14">
        <v>750000</v>
      </c>
      <c r="H79" s="16"/>
      <c r="I79" s="14">
        <v>0</v>
      </c>
      <c r="J79" s="14">
        <v>0</v>
      </c>
      <c r="K79" s="16"/>
      <c r="L79" s="14">
        <v>0</v>
      </c>
      <c r="M79" s="14">
        <v>0</v>
      </c>
      <c r="N79" s="16"/>
      <c r="O79" s="14">
        <v>0</v>
      </c>
      <c r="P79" s="14">
        <v>0</v>
      </c>
      <c r="R79" s="14">
        <v>0</v>
      </c>
      <c r="S79" s="14">
        <v>0</v>
      </c>
      <c r="U79" s="14">
        <v>0</v>
      </c>
      <c r="V79" s="14">
        <v>0</v>
      </c>
      <c r="X79" s="14">
        <v>0</v>
      </c>
      <c r="Y79" s="14">
        <v>0</v>
      </c>
    </row>
    <row r="80" spans="1:25" ht="12.75">
      <c r="A80" s="8"/>
      <c r="B80" s="22" t="s">
        <v>2</v>
      </c>
      <c r="C80" s="23">
        <f>SUM(C70:C79)</f>
        <v>14518238</v>
      </c>
      <c r="D80" s="23">
        <f>SUM(D70:D79)</f>
        <v>14518238</v>
      </c>
      <c r="E80" s="16"/>
      <c r="F80" s="23">
        <f>SUM(F70:F79)</f>
        <v>14518238</v>
      </c>
      <c r="G80" s="23">
        <f>SUM(G70:G79)</f>
        <v>14518238</v>
      </c>
      <c r="H80" s="16"/>
      <c r="I80" s="23">
        <f>SUM(I70:I79)</f>
        <v>4213918</v>
      </c>
      <c r="J80" s="23">
        <f>SUM(J70:J79)</f>
        <v>4213918</v>
      </c>
      <c r="K80" s="16"/>
      <c r="L80" s="23">
        <f>SUM(L70:L79)</f>
        <v>4213918</v>
      </c>
      <c r="M80" s="23">
        <f>SUM(M70:M79)</f>
        <v>4213918</v>
      </c>
      <c r="N80" s="16"/>
      <c r="O80" s="23">
        <f>SUM(O70:O79)</f>
        <v>550000</v>
      </c>
      <c r="P80" s="23">
        <f>SUM(P70:P79)</f>
        <v>550000</v>
      </c>
      <c r="R80" s="23">
        <f>SUM(R70:R79)</f>
        <v>550000</v>
      </c>
      <c r="S80" s="23">
        <f>SUM(S70:S79)</f>
        <v>550000</v>
      </c>
      <c r="U80" s="23">
        <f>SUM(U70:U79)</f>
        <v>550000</v>
      </c>
      <c r="V80" s="23">
        <f>SUM(V70:V79)</f>
        <v>550000</v>
      </c>
      <c r="X80" s="23">
        <f>SUM(X70:X79)</f>
        <v>550000</v>
      </c>
      <c r="Y80" s="23">
        <f>SUM(Y70:Y79)</f>
        <v>550000</v>
      </c>
    </row>
    <row r="81" spans="1:25" ht="8.25" customHeight="1" thickBot="1">
      <c r="A81" s="8"/>
      <c r="B81" s="22"/>
      <c r="C81" s="15"/>
      <c r="D81" s="15"/>
      <c r="E81" s="16"/>
      <c r="F81" s="15"/>
      <c r="G81" s="15"/>
      <c r="H81" s="16"/>
      <c r="I81" s="15"/>
      <c r="J81" s="15"/>
      <c r="K81" s="16"/>
      <c r="L81" s="15"/>
      <c r="M81" s="15"/>
      <c r="N81" s="16"/>
      <c r="O81" s="15"/>
      <c r="P81" s="15"/>
      <c r="R81" s="15"/>
      <c r="S81" s="15"/>
      <c r="U81" s="15"/>
      <c r="V81" s="15"/>
      <c r="X81" s="15"/>
      <c r="Y81" s="15"/>
    </row>
    <row r="82" spans="1:25" ht="14.25" thickBot="1" thickTop="1">
      <c r="A82" s="8">
        <f>+A79+1</f>
        <v>54</v>
      </c>
      <c r="B82" s="25" t="s">
        <v>57</v>
      </c>
      <c r="C82" s="26">
        <f>+C80+C53+C40+C30+C18+C67</f>
        <v>2445689735</v>
      </c>
      <c r="D82" s="26">
        <f>+D80+D53+D40+D30+D18+D67</f>
        <v>3408818423</v>
      </c>
      <c r="E82" s="16"/>
      <c r="F82" s="26">
        <f>+F80+F53+F40+F30+F18+F67</f>
        <v>2384360054</v>
      </c>
      <c r="G82" s="26">
        <f>+G80+G53+G40+G30+G18+G67</f>
        <v>3321028026</v>
      </c>
      <c r="H82" s="16"/>
      <c r="I82" s="26">
        <f>+I80+I53+I40+I30+I18+I67</f>
        <v>2374055734</v>
      </c>
      <c r="J82" s="26">
        <f>+J80+J53+J40+J30+J18+J67</f>
        <v>3310723706</v>
      </c>
      <c r="K82" s="16"/>
      <c r="L82" s="26">
        <f>+L80+L53+L40+L30+L18+L67</f>
        <v>2348293534</v>
      </c>
      <c r="M82" s="26">
        <f>+M80+M53+M40+M30+M18+M67</f>
        <v>3284961506</v>
      </c>
      <c r="N82" s="16"/>
      <c r="O82" s="26">
        <f>+O80+O53+O40+O30+O18+O67</f>
        <v>2318759503.5</v>
      </c>
      <c r="P82" s="26">
        <f>+P80+P53+P40+P30+P18+P67</f>
        <v>3255427475.5</v>
      </c>
      <c r="R82" s="26">
        <f>+R80+R53+R40+R30+R18+R67</f>
        <v>2380089184.5</v>
      </c>
      <c r="S82" s="26">
        <f>+S80+S53+S40+S30+S18+S67</f>
        <v>3343217872.5</v>
      </c>
      <c r="U82" s="26">
        <f>+U80+U53+U40+U30+U18+U67</f>
        <v>2380089184.5</v>
      </c>
      <c r="V82" s="26">
        <f>+V80+V53+V40+V30+V18+V67</f>
        <v>3343217872.5</v>
      </c>
      <c r="X82" s="26">
        <f>+X80+X53+X40+X30+X18+X67</f>
        <v>2380089184.5</v>
      </c>
      <c r="Y82" s="26">
        <f>+Y80+Y53+Y40+Y30+Y18+Y67</f>
        <v>3343217872.5</v>
      </c>
    </row>
    <row r="83" spans="1:25" ht="6.75" customHeight="1" thickBot="1" thickTop="1">
      <c r="A83" s="8"/>
      <c r="B83" s="14"/>
      <c r="C83" s="15"/>
      <c r="D83" s="15"/>
      <c r="E83" s="16"/>
      <c r="F83" s="15"/>
      <c r="G83" s="15"/>
      <c r="H83" s="16"/>
      <c r="I83" s="15"/>
      <c r="J83" s="15"/>
      <c r="K83" s="16"/>
      <c r="L83" s="15"/>
      <c r="M83" s="15"/>
      <c r="N83" s="16"/>
      <c r="O83" s="15"/>
      <c r="P83" s="15"/>
      <c r="R83" s="15"/>
      <c r="S83" s="15"/>
      <c r="U83" s="15"/>
      <c r="V83" s="15"/>
      <c r="X83" s="15"/>
      <c r="Y83" s="15"/>
    </row>
    <row r="84" spans="1:25" ht="12.75">
      <c r="A84" s="8">
        <f>+A82+1</f>
        <v>55</v>
      </c>
      <c r="B84" s="27" t="s">
        <v>53</v>
      </c>
      <c r="C84" s="27">
        <f>+C82-C15</f>
        <v>299575628</v>
      </c>
      <c r="D84" s="27">
        <f>+D82-D15</f>
        <v>378580865</v>
      </c>
      <c r="E84" s="16"/>
      <c r="F84" s="27">
        <f>+F82-F15</f>
        <v>238245947</v>
      </c>
      <c r="G84" s="27">
        <f>+G82-G15</f>
        <v>290790468</v>
      </c>
      <c r="H84" s="16"/>
      <c r="I84" s="27">
        <f>+I82-I15</f>
        <v>227941627</v>
      </c>
      <c r="J84" s="27">
        <f>+J82-J15</f>
        <v>280486148</v>
      </c>
      <c r="K84" s="16"/>
      <c r="L84" s="27">
        <f>+L82-L15</f>
        <v>202179427</v>
      </c>
      <c r="M84" s="27">
        <f>+M82-M15</f>
        <v>254723948</v>
      </c>
      <c r="N84" s="16"/>
      <c r="O84" s="27">
        <f>+O82-O15</f>
        <v>172645396.5</v>
      </c>
      <c r="P84" s="27">
        <f>+P82-P15</f>
        <v>225189917.5</v>
      </c>
      <c r="R84" s="27">
        <f>+R82-R15</f>
        <v>233975077.5</v>
      </c>
      <c r="S84" s="27">
        <f>+S82-S15</f>
        <v>312980314.5</v>
      </c>
      <c r="U84" s="27">
        <f>+U82-U15</f>
        <v>233975077.5</v>
      </c>
      <c r="V84" s="27">
        <f>+V82-V15</f>
        <v>312980314.5</v>
      </c>
      <c r="X84" s="27">
        <f>+X82-X15</f>
        <v>233975077.5</v>
      </c>
      <c r="Y84" s="27">
        <f>+Y82-Y15</f>
        <v>312980314.5</v>
      </c>
    </row>
    <row r="85" spans="1:25" ht="13.5" thickBot="1">
      <c r="A85" s="8">
        <f>+A84+1</f>
        <v>56</v>
      </c>
      <c r="B85" s="28" t="s">
        <v>54</v>
      </c>
      <c r="C85" s="29">
        <f>ROUND(((C82/C15)),4)-1</f>
        <v>0.13959999999999995</v>
      </c>
      <c r="D85" s="29">
        <f>ROUND(((D82/D15)),4)-1</f>
        <v>0.12490000000000001</v>
      </c>
      <c r="E85" s="16"/>
      <c r="F85" s="29">
        <f>ROUND(((F82/F15)),4)-1</f>
        <v>0.11099999999999999</v>
      </c>
      <c r="G85" s="29">
        <f>ROUND(((G82/G15)),4)-1</f>
        <v>0.09600000000000009</v>
      </c>
      <c r="H85" s="16"/>
      <c r="I85" s="29">
        <f>ROUND(((I82/I15)),4)-1</f>
        <v>0.10620000000000007</v>
      </c>
      <c r="J85" s="29">
        <f>ROUND(((J82/J15)),4)-1</f>
        <v>0.09260000000000002</v>
      </c>
      <c r="K85" s="16"/>
      <c r="L85" s="29">
        <f>ROUND(((L82/L15)),4)-1</f>
        <v>0.09420000000000006</v>
      </c>
      <c r="M85" s="29">
        <f>ROUND(((M82/M15)),4)-1</f>
        <v>0.08410000000000006</v>
      </c>
      <c r="N85" s="16"/>
      <c r="O85" s="29">
        <f>ROUND(((O82/O15)),4)-1</f>
        <v>0.08040000000000003</v>
      </c>
      <c r="P85" s="29">
        <f>ROUND(((P82/P15)),4)-1</f>
        <v>0.07430000000000003</v>
      </c>
      <c r="R85" s="29">
        <f>ROUND(((R82/R15)),4)-1</f>
        <v>0.10899999999999999</v>
      </c>
      <c r="S85" s="29">
        <f>ROUND(((S82/S15)),4)-1</f>
        <v>0.10329999999999995</v>
      </c>
      <c r="U85" s="29">
        <f>ROUND(((U82/U15)),4)-1</f>
        <v>0.10899999999999999</v>
      </c>
      <c r="V85" s="29">
        <f>ROUND(((V82/V15)),4)-1</f>
        <v>0.10329999999999995</v>
      </c>
      <c r="X85" s="29">
        <f>ROUND(((X82/X15)),4)-1</f>
        <v>0.10899999999999999</v>
      </c>
      <c r="Y85" s="29">
        <f>ROUND(((Y82/Y15)),4)-1</f>
        <v>0.10329999999999995</v>
      </c>
    </row>
    <row r="86" spans="1:25" ht="6.75" customHeight="1" thickBot="1">
      <c r="A86" s="8"/>
      <c r="B86" s="14"/>
      <c r="C86" s="15"/>
      <c r="D86" s="15"/>
      <c r="E86" s="16"/>
      <c r="F86" s="15"/>
      <c r="G86" s="15"/>
      <c r="H86" s="16"/>
      <c r="I86" s="15"/>
      <c r="J86" s="15"/>
      <c r="K86" s="16"/>
      <c r="L86" s="15"/>
      <c r="M86" s="15"/>
      <c r="N86" s="16"/>
      <c r="O86" s="15"/>
      <c r="P86" s="15"/>
      <c r="R86" s="15"/>
      <c r="S86" s="15"/>
      <c r="U86" s="15"/>
      <c r="V86" s="15"/>
      <c r="X86" s="15"/>
      <c r="Y86" s="15"/>
    </row>
    <row r="87" spans="1:25" ht="12.75">
      <c r="A87" s="8">
        <f>+A85+1</f>
        <v>57</v>
      </c>
      <c r="B87" s="27" t="s">
        <v>55</v>
      </c>
      <c r="C87" s="27">
        <f>+C82-C18</f>
        <v>371575628</v>
      </c>
      <c r="D87" s="27">
        <f>+D82-D18</f>
        <v>450580865</v>
      </c>
      <c r="E87" s="16"/>
      <c r="F87" s="27">
        <f>+F82-F18</f>
        <v>310245947</v>
      </c>
      <c r="G87" s="27">
        <f>+G82-G18</f>
        <v>362790468</v>
      </c>
      <c r="H87" s="16"/>
      <c r="I87" s="27">
        <f>+I82-I18</f>
        <v>299941627</v>
      </c>
      <c r="J87" s="27">
        <f>+J82-J18</f>
        <v>352486148</v>
      </c>
      <c r="K87" s="16"/>
      <c r="L87" s="27">
        <f>+L82-L18</f>
        <v>274179427</v>
      </c>
      <c r="M87" s="27">
        <f>+M82-M18</f>
        <v>326723948</v>
      </c>
      <c r="N87" s="16"/>
      <c r="O87" s="27">
        <f>+O82-O18</f>
        <v>244645396.5</v>
      </c>
      <c r="P87" s="27">
        <f>+P82-P18</f>
        <v>297189917.5</v>
      </c>
      <c r="R87" s="27">
        <f>+R82-R18</f>
        <v>305975077.5</v>
      </c>
      <c r="S87" s="27">
        <f>+S82-S18</f>
        <v>384980314.5</v>
      </c>
      <c r="U87" s="27">
        <f>+U82-U18</f>
        <v>305975077.5</v>
      </c>
      <c r="V87" s="27">
        <f>+V82-V18</f>
        <v>384980314.5</v>
      </c>
      <c r="X87" s="27">
        <f>+X82-X18</f>
        <v>305975077.5</v>
      </c>
      <c r="Y87" s="27">
        <f>+Y82-Y18</f>
        <v>384980314.5</v>
      </c>
    </row>
    <row r="88" spans="1:25" ht="13.5" thickBot="1">
      <c r="A88" s="8">
        <f>+A87+1</f>
        <v>58</v>
      </c>
      <c r="B88" s="28" t="s">
        <v>56</v>
      </c>
      <c r="C88" s="29">
        <f>ROUND(((C82/C18)),4)-1</f>
        <v>0.17910000000000004</v>
      </c>
      <c r="D88" s="29">
        <f>ROUND(((D82/D18)),4)-1</f>
        <v>0.1523000000000001</v>
      </c>
      <c r="E88" s="16"/>
      <c r="F88" s="29">
        <f>ROUND(((F82/F18)),4)-1</f>
        <v>0.14959999999999996</v>
      </c>
      <c r="G88" s="29">
        <f>ROUND(((G82/G18)),4)-1</f>
        <v>0.12260000000000004</v>
      </c>
      <c r="H88" s="16"/>
      <c r="I88" s="29">
        <f>ROUND(((I82/I18)),4)-1</f>
        <v>0.14460000000000006</v>
      </c>
      <c r="J88" s="29">
        <f>ROUND(((J82/J18)),4)-1</f>
        <v>0.11919999999999997</v>
      </c>
      <c r="K88" s="16"/>
      <c r="L88" s="29">
        <f>ROUND(((L82/L18)),4)-1</f>
        <v>0.1322000000000001</v>
      </c>
      <c r="M88" s="29">
        <f>ROUND(((M82/M18)),4)-1</f>
        <v>0.11040000000000005</v>
      </c>
      <c r="N88" s="16"/>
      <c r="O88" s="29">
        <f>ROUND(((O82/O18)),4)-1</f>
        <v>0.1180000000000001</v>
      </c>
      <c r="P88" s="29">
        <f>ROUND(((P82/P18)),4)-1</f>
        <v>0.10050000000000003</v>
      </c>
      <c r="R88" s="29">
        <f>ROUND(((R82/R18)),4)-1</f>
        <v>0.14749999999999996</v>
      </c>
      <c r="S88" s="29">
        <f>ROUND(((S82/S18)),4)-1</f>
        <v>0.1301000000000001</v>
      </c>
      <c r="U88" s="29">
        <f>ROUND(((U82/U18)),4)-1</f>
        <v>0.14749999999999996</v>
      </c>
      <c r="V88" s="29">
        <f>ROUND(((V82/V18)),4)-1</f>
        <v>0.1301000000000001</v>
      </c>
      <c r="X88" s="29">
        <f>ROUND(((X82/X18)),4)-1</f>
        <v>0.14749999999999996</v>
      </c>
      <c r="Y88" s="29">
        <f>ROUND(((Y82/Y18)),4)-1</f>
        <v>0.1301000000000001</v>
      </c>
    </row>
    <row r="89" spans="1:25" ht="12.75">
      <c r="A89" s="8"/>
      <c r="B89" s="14"/>
      <c r="C89" s="14"/>
      <c r="D89" s="14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R89" s="16"/>
      <c r="S89" s="16"/>
      <c r="U89" s="16"/>
      <c r="V89" s="16"/>
      <c r="X89" s="16"/>
      <c r="Y89" s="16"/>
    </row>
    <row r="90" spans="1:25" ht="12.75">
      <c r="A90" s="8"/>
      <c r="B90" s="32" t="s">
        <v>51</v>
      </c>
      <c r="C90" s="33"/>
      <c r="D90" s="14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R90" s="16"/>
      <c r="S90" s="16"/>
      <c r="U90" s="16"/>
      <c r="V90" s="16"/>
      <c r="X90" s="16"/>
      <c r="Y90" s="16"/>
    </row>
    <row r="91" spans="1:25" ht="12.75">
      <c r="A91" s="8"/>
      <c r="B91" s="34">
        <v>0.083</v>
      </c>
      <c r="C91" s="33">
        <v>76900000</v>
      </c>
      <c r="D91" s="14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R91" s="16"/>
      <c r="S91" s="16"/>
      <c r="U91" s="16"/>
      <c r="V91" s="16"/>
      <c r="X91" s="16"/>
      <c r="Y91" s="16"/>
    </row>
    <row r="92" spans="1:25" ht="12.75">
      <c r="A92" s="10"/>
      <c r="B92" s="34">
        <v>0.085</v>
      </c>
      <c r="C92" s="33">
        <v>131500000</v>
      </c>
      <c r="D92" s="30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R92" s="16"/>
      <c r="S92" s="16"/>
      <c r="U92" s="16"/>
      <c r="V92" s="16"/>
      <c r="X92" s="16"/>
      <c r="Y92" s="16"/>
    </row>
    <row r="93" spans="1:25" ht="12.75">
      <c r="A93" s="8"/>
      <c r="B93" s="34">
        <v>0.086</v>
      </c>
      <c r="C93" s="33">
        <v>158800000</v>
      </c>
      <c r="D93" s="14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R93" s="16"/>
      <c r="S93" s="16"/>
      <c r="U93" s="16"/>
      <c r="V93" s="16"/>
      <c r="X93" s="16"/>
      <c r="Y93" s="16"/>
    </row>
    <row r="94" spans="2:25" ht="12.75">
      <c r="B94" s="35">
        <v>0.089</v>
      </c>
      <c r="C94" s="36">
        <v>240800000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R94" s="16"/>
      <c r="S94" s="16"/>
      <c r="U94" s="16"/>
      <c r="V94" s="16"/>
      <c r="X94" s="16"/>
      <c r="Y94" s="16"/>
    </row>
    <row r="95" spans="2:25" ht="12.75">
      <c r="B95" s="37">
        <v>0.09</v>
      </c>
      <c r="C95" s="38">
        <v>268100000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R95" s="16"/>
      <c r="S95" s="16"/>
      <c r="U95" s="16"/>
      <c r="V95" s="16"/>
      <c r="X95" s="16"/>
      <c r="Y95" s="16"/>
    </row>
    <row r="96" spans="2:25" ht="12.75">
      <c r="B96" s="34">
        <v>0.092</v>
      </c>
      <c r="C96" s="33">
        <v>322700000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R96" s="16"/>
      <c r="S96" s="16"/>
      <c r="U96" s="16"/>
      <c r="V96" s="16"/>
      <c r="X96" s="16"/>
      <c r="Y96" s="16"/>
    </row>
    <row r="97" spans="2:25" ht="12.75">
      <c r="B97" s="34">
        <v>0.094</v>
      </c>
      <c r="C97" s="33">
        <v>377300000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R97" s="16"/>
      <c r="S97" s="16"/>
      <c r="U97" s="16"/>
      <c r="V97" s="16"/>
      <c r="X97" s="16"/>
      <c r="Y97" s="16"/>
    </row>
    <row r="98" spans="2:25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R98" s="16"/>
      <c r="S98" s="16"/>
      <c r="U98" s="16"/>
      <c r="V98" s="16"/>
      <c r="X98" s="16"/>
      <c r="Y98" s="16"/>
    </row>
    <row r="99" spans="2:25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R99" s="16"/>
      <c r="S99" s="16"/>
      <c r="U99" s="16"/>
      <c r="V99" s="16"/>
      <c r="X99" s="16"/>
      <c r="Y99" s="16"/>
    </row>
    <row r="100" spans="2:25" ht="12.75">
      <c r="B100" s="31"/>
      <c r="C100" s="14"/>
      <c r="D100" s="14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R100" s="16"/>
      <c r="S100" s="16"/>
      <c r="U100" s="16"/>
      <c r="V100" s="16"/>
      <c r="X100" s="16"/>
      <c r="Y100" s="16"/>
    </row>
    <row r="101" spans="2:25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R101" s="16"/>
      <c r="S101" s="16"/>
      <c r="U101" s="16"/>
      <c r="V101" s="16"/>
      <c r="X101" s="16"/>
      <c r="Y101" s="16"/>
    </row>
    <row r="102" spans="2:25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R102" s="16"/>
      <c r="S102" s="16"/>
      <c r="U102" s="16"/>
      <c r="V102" s="16"/>
      <c r="X102" s="16"/>
      <c r="Y102" s="16"/>
    </row>
    <row r="103" spans="2:25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R103" s="16"/>
      <c r="S103" s="16"/>
      <c r="U103" s="16"/>
      <c r="V103" s="16"/>
      <c r="X103" s="16"/>
      <c r="Y103" s="16"/>
    </row>
    <row r="104" spans="2:25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R104" s="16"/>
      <c r="S104" s="16"/>
      <c r="U104" s="16"/>
      <c r="V104" s="16"/>
      <c r="X104" s="16"/>
      <c r="Y104" s="16"/>
    </row>
    <row r="105" spans="2:25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R105" s="16"/>
      <c r="S105" s="16"/>
      <c r="U105" s="16"/>
      <c r="V105" s="16"/>
      <c r="X105" s="16"/>
      <c r="Y105" s="16"/>
    </row>
    <row r="106" spans="2:25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R106" s="16"/>
      <c r="S106" s="16"/>
      <c r="U106" s="16"/>
      <c r="V106" s="16"/>
      <c r="X106" s="16"/>
      <c r="Y106" s="16"/>
    </row>
    <row r="107" spans="2:25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R107" s="16"/>
      <c r="S107" s="16"/>
      <c r="U107" s="16"/>
      <c r="V107" s="16"/>
      <c r="X107" s="16"/>
      <c r="Y107" s="16"/>
    </row>
    <row r="108" spans="2:25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R108" s="16"/>
      <c r="S108" s="16"/>
      <c r="U108" s="16"/>
      <c r="V108" s="16"/>
      <c r="X108" s="16"/>
      <c r="Y108" s="16"/>
    </row>
    <row r="109" spans="2:25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R109" s="16"/>
      <c r="S109" s="16"/>
      <c r="U109" s="16"/>
      <c r="V109" s="16"/>
      <c r="X109" s="16"/>
      <c r="Y109" s="16"/>
    </row>
    <row r="110" spans="2:25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R110" s="16"/>
      <c r="S110" s="16"/>
      <c r="U110" s="16"/>
      <c r="V110" s="16"/>
      <c r="X110" s="16"/>
      <c r="Y110" s="16"/>
    </row>
    <row r="111" spans="2:25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R111" s="16"/>
      <c r="S111" s="16"/>
      <c r="U111" s="16"/>
      <c r="V111" s="16"/>
      <c r="X111" s="16"/>
      <c r="Y111" s="16"/>
    </row>
  </sheetData>
  <mergeCells count="12">
    <mergeCell ref="R6:S6"/>
    <mergeCell ref="U6:V6"/>
    <mergeCell ref="X6:Y6"/>
    <mergeCell ref="O6:P6"/>
    <mergeCell ref="B1:P1"/>
    <mergeCell ref="B2:P2"/>
    <mergeCell ref="B3:Q3"/>
    <mergeCell ref="B4:Q4"/>
    <mergeCell ref="C6:D6"/>
    <mergeCell ref="F6:G6"/>
    <mergeCell ref="I6:J6"/>
    <mergeCell ref="L6:M6"/>
  </mergeCells>
  <printOptions horizontalCentered="1"/>
  <pageMargins left="0" right="0" top="0.5" bottom="0.5" header="0.5" footer="0.5"/>
  <pageSetup horizontalDpi="600" verticalDpi="600" orientation="landscape" paperSize="5" scale="8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Board of Regents</dc:creator>
  <cp:keywords/>
  <dc:description/>
  <cp:lastModifiedBy>Tim Jones</cp:lastModifiedBy>
  <cp:lastPrinted>2006-01-13T19:41:21Z</cp:lastPrinted>
  <dcterms:created xsi:type="dcterms:W3CDTF">1998-01-15T22:15:54Z</dcterms:created>
  <dcterms:modified xsi:type="dcterms:W3CDTF">2006-01-13T19:41:28Z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-761568296</vt:i4>
  </property>
  <property fmtid="{D5CDD505-2E9C-101B-9397-08002B2CF9AE}" pid="4" name="_EmailSubje">
    <vt:lpwstr>BOG Agenda</vt:lpwstr>
  </property>
  <property fmtid="{D5CDD505-2E9C-101B-9397-08002B2CF9AE}" pid="5" name="_AuthorEma">
    <vt:lpwstr>Tim.Jones@flbog.org</vt:lpwstr>
  </property>
  <property fmtid="{D5CDD505-2E9C-101B-9397-08002B2CF9AE}" pid="6" name="_AuthorEmailDisplayNa">
    <vt:lpwstr>Jones, Tim</vt:lpwstr>
  </property>
</Properties>
</file>